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tabRatio="828" activeTab="0"/>
  </bookViews>
  <sheets>
    <sheet name="BALANÇO" sheetId="1" r:id="rId1"/>
    <sheet name="DRE " sheetId="2" r:id="rId2"/>
    <sheet name="DRA" sheetId="3" r:id="rId3"/>
    <sheet name="DMPL " sheetId="4" r:id="rId4"/>
    <sheet name="DFC " sheetId="5" r:id="rId5"/>
    <sheet name="DVA" sheetId="6" r:id="rId6"/>
  </sheets>
  <definedNames>
    <definedName name="_xlnm.Print_Area" localSheetId="0">'BALANÇO'!$A$1:$I$42</definedName>
    <definedName name="_xlnm.Print_Area" localSheetId="4">'DFC '!$A$1:$G$86</definedName>
    <definedName name="_xlnm.Print_Area" localSheetId="3">'DMPL '!$A$1:$J$36</definedName>
    <definedName name="_xlnm.Print_Area" localSheetId="2">'DRA'!$A$1:$H$30</definedName>
    <definedName name="_xlnm.Print_Area" localSheetId="1">'DRE '!$B$1:$I$55</definedName>
    <definedName name="_xlnm.Print_Area" localSheetId="5">'DVA'!$A$1:$F$67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<sst xmlns="http://schemas.openxmlformats.org/spreadsheetml/2006/main" count="346" uniqueCount="260">
  <si>
    <t>PASSIVO</t>
  </si>
  <si>
    <t xml:space="preserve">      Adiantamentos Concedidos</t>
  </si>
  <si>
    <t xml:space="preserve">       Capital Social</t>
  </si>
  <si>
    <t xml:space="preserve">     TOTAL DO ATIVO</t>
  </si>
  <si>
    <t>CNPJ 00.399.857/0001-26</t>
  </si>
  <si>
    <t xml:space="preserve">  LUCRO BRUTO</t>
  </si>
  <si>
    <t xml:space="preserve">     ADMINISTRATIVAS</t>
  </si>
  <si>
    <t xml:space="preserve">        Pessoal e Encargos Sociais</t>
  </si>
  <si>
    <t xml:space="preserve">        Material de Consumo</t>
  </si>
  <si>
    <t xml:space="preserve">        Despesas Financeiras </t>
  </si>
  <si>
    <t xml:space="preserve">    Ajuste de Exercicios  Anteriores</t>
  </si>
  <si>
    <t>ATIVO</t>
  </si>
  <si>
    <t>FLUXOS DE CAIXA DAS ATIVIDADES OPERACIONAIS</t>
  </si>
  <si>
    <t>FLUXOS DE CAIXA DAS ATIVIDADES DE INVESTIMENTOS</t>
  </si>
  <si>
    <t>FLUXOS DE CAIXA DAS ATIVIDADES DE FINANCIAMENTO</t>
  </si>
  <si>
    <t>Notas</t>
  </si>
  <si>
    <t xml:space="preserve">        Receitas Financeiras </t>
  </si>
  <si>
    <t xml:space="preserve">  LUCRO ( PREJUÍZO ) POR LOTE DE 1000 AÇÕES</t>
  </si>
  <si>
    <t>Companhia de Desenvolvimento dos Vales do São Francisco e do Parnaíba - CODEVASF</t>
  </si>
  <si>
    <t xml:space="preserve">   Caixa e Equivalentes de Caixa</t>
  </si>
  <si>
    <t xml:space="preserve">  Obrigações Trabalhistas, Previd. Assist.</t>
  </si>
  <si>
    <t xml:space="preserve">   Demais Créditos e Valores a Curto Prazo</t>
  </si>
  <si>
    <t xml:space="preserve">      Tributos a Recuperar/Compensar</t>
  </si>
  <si>
    <t xml:space="preserve">  Demais Obrigações </t>
  </si>
  <si>
    <t xml:space="preserve">  Obrigações a Longo Prazo</t>
  </si>
  <si>
    <t xml:space="preserve">      Faturas/Duplicatas </t>
  </si>
  <si>
    <t xml:space="preserve">       Adiantamento para Futuro Aumento de Capital</t>
  </si>
  <si>
    <t xml:space="preserve">     TOTAL DO PASSIVO</t>
  </si>
  <si>
    <t xml:space="preserve">        Tributária</t>
  </si>
  <si>
    <t xml:space="preserve">        Subvenção de Custeio</t>
  </si>
  <si>
    <t>Pagamento de dividendos</t>
  </si>
  <si>
    <t>Caixa líquido obtido das atividades de financiamentos</t>
  </si>
  <si>
    <t>AUMENTO  LÍQUIDO NO CAIXA E CAIXA EQUIVALENTES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</si>
  <si>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</si>
  <si>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</si>
  <si>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</si>
  <si>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</si>
  <si>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</si>
  <si>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</si>
  <si>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Companhia de Desenvolvimento dos Vales do São Francisco e do Parnaiba - CODEVASF</t>
  </si>
  <si>
    <t xml:space="preserve">                                                                CNPJ 00.399.857/0001-26</t>
  </si>
  <si>
    <t xml:space="preserve">       Prejuizos acumulados</t>
  </si>
  <si>
    <t>(Em Reais)</t>
  </si>
  <si>
    <t xml:space="preserve">     OUTRAS DESPESAS</t>
  </si>
  <si>
    <t xml:space="preserve">     OUTRAS RECEITAS</t>
  </si>
  <si>
    <t>Companhia de Desenvolvimento dos Vales do São Francisco e do Parnaiba - CODEVASF</t>
  </si>
  <si>
    <t>CNPJ  00.399.857/0001-26</t>
  </si>
  <si>
    <t xml:space="preserve">CAIXA E  EQUIVALENTES DE CAIXA INICIAL                 </t>
  </si>
  <si>
    <t xml:space="preserve">CAIXA E  EQUIVALENTES DE CAIXA FINAL             </t>
  </si>
  <si>
    <t>03</t>
  </si>
  <si>
    <t>Adiantamento para Futuro Aumento de Capital</t>
  </si>
  <si>
    <t>Pagamento de empréstimos e financiamentos</t>
  </si>
  <si>
    <t>Adiantamento Para Futuro Aumento de Capital - PNC</t>
  </si>
  <si>
    <t>Adiantamento Para Futuro Aumento de Capital - PL</t>
  </si>
  <si>
    <t xml:space="preserve">       Obrigações Fiscais</t>
  </si>
  <si>
    <t xml:space="preserve">       Provisões - Riscos de Passivos Contingentes</t>
  </si>
  <si>
    <r>
      <t xml:space="preserve">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</si>
  <si>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NÃO CIRCULANTE</t>
    </r>
  </si>
  <si>
    <t xml:space="preserve">        Serviços de Terceiros</t>
  </si>
  <si>
    <t>Capital Social</t>
  </si>
  <si>
    <t>Adiant. Para Futuro Aumento de Capital (AFAC)</t>
  </si>
  <si>
    <t>Reserva de Capital</t>
  </si>
  <si>
    <t>Reserva de Reavaliação</t>
  </si>
  <si>
    <t>Reservas de Lucros</t>
  </si>
  <si>
    <t>Total</t>
  </si>
  <si>
    <t>Componentes</t>
  </si>
  <si>
    <t xml:space="preserve">  DESPESAS e RECEITAS</t>
  </si>
  <si>
    <t>Descrição</t>
  </si>
  <si>
    <t xml:space="preserve">       Reservas de reavaliação</t>
  </si>
  <si>
    <t xml:space="preserve">  RESULTADO ANTES DA PROVISÃO P/C.SOCIAL E IRPJ</t>
  </si>
  <si>
    <r>
      <t xml:space="preserve"> 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</si>
  <si>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PATRIMÔNIO LÍQUIDO</t>
    </r>
  </si>
  <si>
    <t xml:space="preserve">    Prejuízo Líquido do Exercício</t>
  </si>
  <si>
    <t xml:space="preserve">        Diárias</t>
  </si>
  <si>
    <t xml:space="preserve">Aumento de Capital </t>
  </si>
  <si>
    <t xml:space="preserve">      Outros Creditos a Receber</t>
  </si>
  <si>
    <t xml:space="preserve">   Créditos a Curto Prazo - Faturas</t>
  </si>
  <si>
    <t xml:space="preserve">   Realizável a Longo Prazo</t>
  </si>
  <si>
    <t xml:space="preserve">    Créditos de Longo Prazo - Faturas</t>
  </si>
  <si>
    <t xml:space="preserve">    Demais Créditos e Valores a Longo Prazo</t>
  </si>
  <si>
    <t xml:space="preserve">   Investimentos - Participações Permanentes</t>
  </si>
  <si>
    <t xml:space="preserve">   Imobilizado</t>
  </si>
  <si>
    <t xml:space="preserve">   Intangível</t>
  </si>
  <si>
    <t xml:space="preserve">    Bens Móveis</t>
  </si>
  <si>
    <t xml:space="preserve">    Bens Imoveis</t>
  </si>
  <si>
    <t xml:space="preserve">     ( - ) Deduções da Receita</t>
  </si>
  <si>
    <t xml:space="preserve">  RECEITA LÍQUIDA</t>
  </si>
  <si>
    <t xml:space="preserve">     ( - ) Custo Mercadoria Vendido / Serviços Prestados</t>
  </si>
  <si>
    <t xml:space="preserve">     Receita Operacional Bruta - Exploração e Venda de Bens, Serviços e Direitos</t>
  </si>
  <si>
    <t xml:space="preserve">  RESULTADO FINANCEIRO</t>
  </si>
  <si>
    <t xml:space="preserve">  RESULTADO ANTES DAS DESPESAS E RECEITAS FINANCEIRAS</t>
  </si>
  <si>
    <t xml:space="preserve">  RESULTADO ANTES DE TRANSFERÊNCIAS FINANCEIRAS E GANHOS</t>
  </si>
  <si>
    <t xml:space="preserve">  RESULTADO TRANSFERÊNCIAS FINANCEIRAS E GANHOS</t>
  </si>
  <si>
    <t xml:space="preserve">        Ganhos/Perdas de Capital</t>
  </si>
  <si>
    <t>LUIS NAPOLEÃO CASADO ARNAUD NETO</t>
  </si>
  <si>
    <t>CPF: 239.274.374-68</t>
  </si>
  <si>
    <t xml:space="preserve">        Transferências para Execução Descentralizada</t>
  </si>
  <si>
    <t xml:space="preserve">    Adiantamento para aumento capital - AFAC</t>
  </si>
  <si>
    <t xml:space="preserve">    Reserva de Reavaliação</t>
  </si>
  <si>
    <t>DEMONSTRAÇÃO DE RESULTADO DO EXERCÍCIO - DRE</t>
  </si>
  <si>
    <t xml:space="preserve">    (=) Resultado Líquido do Período</t>
  </si>
  <si>
    <t>Resultado Líquido Abrangente</t>
  </si>
  <si>
    <t xml:space="preserve">       Previdência Privada e Complementar</t>
  </si>
  <si>
    <t xml:space="preserve">      Previdência Privada Complementar</t>
  </si>
  <si>
    <t xml:space="preserve">    Aumento/Redução de Capital</t>
  </si>
  <si>
    <t xml:space="preserve">                                                     Companhia de Desenvolvimento dos Vales do São Francisco e do Parnaiba - CODEVASF</t>
  </si>
  <si>
    <t xml:space="preserve">                                                     CNPJ 00.399.857/0001-26</t>
  </si>
  <si>
    <t>DEMONSTRAÇÃO DO VALOR ADICIONADO - DVA</t>
  </si>
  <si>
    <t>1 - RECEITAS</t>
  </si>
  <si>
    <t>3 - VALOR ADICIONADO BRUTO (1-2)</t>
  </si>
  <si>
    <t>4 - DEPRECIAÇÃO, AMORTIZAÇÃO E EXAUSTÃO</t>
  </si>
  <si>
    <t>5 - VALOR ADICIONADO LÍQUIDO PRODUZIDO PELA ENTIDADE ( 3-4)</t>
  </si>
  <si>
    <t>6 - VALOR ADICIONADO RECEBIDO EM TRANSFERÊNCIA</t>
  </si>
  <si>
    <t>7 - VALOR ADICIONADO TOTAL A DISTRIBUIR (5+6)</t>
  </si>
  <si>
    <t>8.1) Pessoal</t>
  </si>
  <si>
    <t>8.2) Impostos, taxas e contribuições</t>
  </si>
  <si>
    <t>8.3) Remuneração de capitais de terceiros</t>
  </si>
  <si>
    <t>8.4) Remuneração de Capital Próprios</t>
  </si>
  <si>
    <t>8.4.4) Participação dos não-controladores noa lucros retidos (só p/consolidação)</t>
  </si>
  <si>
    <t xml:space="preserve">                   (Em Reais)</t>
  </si>
  <si>
    <t>Ajustes por transações sem efeito no caixa:</t>
  </si>
  <si>
    <t xml:space="preserve">    Ajustes de Exercicios Anteriores</t>
  </si>
  <si>
    <t xml:space="preserve">    Redução Reserva de Lucros</t>
  </si>
  <si>
    <t xml:space="preserve">    Redução Reserva de Capital</t>
  </si>
  <si>
    <t xml:space="preserve">    Aumento de capital Social</t>
  </si>
  <si>
    <t xml:space="preserve">    Depreciação e amortização</t>
  </si>
  <si>
    <t>Aplicado/Obtido nas/das Atividades Operacionais:</t>
  </si>
  <si>
    <t xml:space="preserve">    (Lucro)/Prejuízo na venda de investimentos permanentes e temporários</t>
  </si>
  <si>
    <t xml:space="preserve">    Gastos diferidos baixados ao resultado</t>
  </si>
  <si>
    <t xml:space="preserve">    Amortização de (deságio)/ágio</t>
  </si>
  <si>
    <t xml:space="preserve">   Juros sobre empréstimos concedidos provisionados</t>
  </si>
  <si>
    <t xml:space="preserve">   Duplicatas a receber</t>
  </si>
  <si>
    <t xml:space="preserve">   Outros créditos curto prazo</t>
  </si>
  <si>
    <t xml:space="preserve">   Outros créditos longo prazo</t>
  </si>
  <si>
    <t xml:space="preserve">   Juros sobre empréstimos provisionados</t>
  </si>
  <si>
    <t xml:space="preserve">   Fornecedores</t>
  </si>
  <si>
    <t xml:space="preserve">   Obrigações Fiscais</t>
  </si>
  <si>
    <t xml:space="preserve">   Salários e encargos sociais</t>
  </si>
  <si>
    <t xml:space="preserve">    Redução Adiantamento Para Futuro Aumento de Capital </t>
  </si>
  <si>
    <t xml:space="preserve">    Provisões 13º Salários , Férias e Encargos</t>
  </si>
  <si>
    <t xml:space="preserve">    Outros débitos (Riscos Fiscais)</t>
  </si>
  <si>
    <t xml:space="preserve">    Títulos Públicos - Letras Especiais</t>
  </si>
  <si>
    <t xml:space="preserve">  Fornecedor Nacional e Contas a pagar </t>
  </si>
  <si>
    <t xml:space="preserve">    Adiantamento para aumento capital - AFAC </t>
  </si>
  <si>
    <t>DEMONSTRAÇÃO DO FLUXO DE CAIXA</t>
  </si>
  <si>
    <t xml:space="preserve">    Estoques de Almoxarifado</t>
  </si>
  <si>
    <t xml:space="preserve">    Despesas pagas Antecipadamente </t>
  </si>
  <si>
    <t xml:space="preserve">    (+)  Ajuste de Exercicios  Anteriores</t>
  </si>
  <si>
    <t xml:space="preserve">    (+)  Reservas de Reavaliação</t>
  </si>
  <si>
    <t xml:space="preserve"> (Em Reais)</t>
  </si>
  <si>
    <t>Caixa líquido obtido/aplicado das/nas atividades operacionais</t>
  </si>
  <si>
    <t>Caixa líquido obtido/aplicado nas/das atividades de investimentos</t>
  </si>
  <si>
    <t xml:space="preserve">Lucro/Prejuízo Líquido </t>
  </si>
  <si>
    <t>Aumento/diminuição das contas dos grupos do ativo e passivo circulante:</t>
  </si>
  <si>
    <t xml:space="preserve">      Salários a Pagar e Encargos Trabalhistas</t>
  </si>
  <si>
    <t>Diretor-Presidente</t>
  </si>
  <si>
    <t xml:space="preserve">     MARCELO ANDRADE MOREIRA PINTO</t>
  </si>
  <si>
    <t>CPF: 008.261.025-81</t>
  </si>
  <si>
    <t xml:space="preserve"> MARCELO ANDRADE MOREIRA PINTO</t>
  </si>
  <si>
    <t>MARCELO ANDRADE MOREIRA PINTO</t>
  </si>
  <si>
    <t xml:space="preserve">DEMONSTRAÇÃO DOS RESULTADOS ABRANGENTES - DRA                </t>
  </si>
  <si>
    <t xml:space="preserve">BALANÇO PATRIMONIAL </t>
  </si>
  <si>
    <t xml:space="preserve">    Provisão para devedores duvidosos</t>
  </si>
  <si>
    <t xml:space="preserve">   Previdência Privada Complementar</t>
  </si>
  <si>
    <t>Juros</t>
  </si>
  <si>
    <t>Aluguéis</t>
  </si>
  <si>
    <t>Outras</t>
  </si>
  <si>
    <t>Juros sobre Capital Próprio</t>
  </si>
  <si>
    <t>Dividendos</t>
  </si>
  <si>
    <t>Lucros retidos/Prejuízo do exercicio</t>
  </si>
  <si>
    <t>Remuneração direta</t>
  </si>
  <si>
    <t>Benefícios</t>
  </si>
  <si>
    <t>F.G.T.S</t>
  </si>
  <si>
    <t>Federais</t>
  </si>
  <si>
    <t>Estaduais</t>
  </si>
  <si>
    <t>Municipais</t>
  </si>
  <si>
    <t>Resultado de equivalência patrimonial</t>
  </si>
  <si>
    <t>Receitas financeiras</t>
  </si>
  <si>
    <t>Custo dos produtos, das mercadorias e dos serviços vendidos</t>
  </si>
  <si>
    <t>Materiais, energias, serviços de terceiros e outros</t>
  </si>
  <si>
    <t>Mareiais de Consumo</t>
  </si>
  <si>
    <t>Energias, serviços de terceiros e outros</t>
  </si>
  <si>
    <t>Perda/Recuperação de valores ativos</t>
  </si>
  <si>
    <t>Outras ( epecificar)</t>
  </si>
  <si>
    <t>Vendas de mercadorias, produtos e serviços</t>
  </si>
  <si>
    <t>Outras receitas</t>
  </si>
  <si>
    <t>Receitas relativas à construção de ativos próprios</t>
  </si>
  <si>
    <t xml:space="preserve">                                     MARCELO ANDRADE MOREIRA PINTO</t>
  </si>
  <si>
    <t xml:space="preserve">                                                         Diretor-Presidente</t>
  </si>
  <si>
    <t xml:space="preserve">                                                      CPF: 008.261.025-81</t>
  </si>
  <si>
    <t xml:space="preserve">        Depreciação/Amortização </t>
  </si>
  <si>
    <t>Lucros ou Prejuízos Acumulados</t>
  </si>
  <si>
    <t xml:space="preserve">                                                                              DEMONSTRAÇÃO DAS MUTAÇÕES DO PATRIMÔNIO LÍQUIDO                                                                          </t>
  </si>
  <si>
    <t>Provisão para créditos de liquidação duvidosa - Reversão/Constituição</t>
  </si>
  <si>
    <t xml:space="preserve">    Ganhos/Perdas com investimentos temporários e permanentes (bens baixados)</t>
  </si>
  <si>
    <t xml:space="preserve">   Outros débitos/contas a pagar - curto prazo</t>
  </si>
  <si>
    <t>Nota   23</t>
  </si>
  <si>
    <t xml:space="preserve">    SALDO EM 01/01/2022</t>
  </si>
  <si>
    <t>JULIANNA BAÍA PIO DE LIMA</t>
  </si>
  <si>
    <t>CPF: 954.848.091-34</t>
  </si>
  <si>
    <t>Contadora  CRC-DF 20.004/O-6</t>
  </si>
  <si>
    <t xml:space="preserve">    Ganho/Perdas com investimentos temporários e permanentes (bens baixados)</t>
  </si>
  <si>
    <t xml:space="preserve">   Estoques Almoxarifado</t>
  </si>
  <si>
    <t xml:space="preserve">    Provisão de Previdência Privada Complementar longo prazo</t>
  </si>
  <si>
    <t>Diretor da Área de Desenvolvimento Integrado e Infraestrutura</t>
  </si>
  <si>
    <t xml:space="preserve">               Diretor da Área de Desenvolvimento Integrado e Infraestrutura</t>
  </si>
  <si>
    <t xml:space="preserve">Diretor da Área de Gestão dos Empreendimentos de Irrigação </t>
  </si>
  <si>
    <t xml:space="preserve">                                                                                      LUIS NAPOLEÃO CASADO ARNAUD NETO</t>
  </si>
  <si>
    <t xml:space="preserve">                                                                                                    CPF: 239.274.374-68</t>
  </si>
  <si>
    <t xml:space="preserve"> Diretor da Área de Desenvolvimento Integrado e Infraestrutura</t>
  </si>
  <si>
    <t xml:space="preserve">                                                                             Diretor da Área de Gestão dos Empreendimentos de Irrigação </t>
  </si>
  <si>
    <t>31/dezembro/2022</t>
  </si>
  <si>
    <t>Diretor da Área de Revitalização e Sustentabilidade Socioambiental</t>
  </si>
  <si>
    <t>Aquisição/Baixa de bens do ativo imobilizado</t>
  </si>
  <si>
    <t xml:space="preserve">    SALDO EM 01/01/2023</t>
  </si>
  <si>
    <t>JOSÉ VIVALDO SOUZA DE MENDONÇA FILHO</t>
  </si>
  <si>
    <t>CPF: 002.216.375-16</t>
  </si>
  <si>
    <t>HENRIQUE DE ASSIS COUTINHO BERNARDES</t>
  </si>
  <si>
    <t>CPF: 718.490.761-20</t>
  </si>
  <si>
    <t xml:space="preserve">                                     HENRIQUE DE ASSIS COUTINHO BERNARDES</t>
  </si>
  <si>
    <t xml:space="preserve">                                                   CPF: 718.490.761-20</t>
  </si>
  <si>
    <t>Ministério da Integração e do Desenvolvimento Regional - MIDR</t>
  </si>
  <si>
    <t xml:space="preserve">                                                                Companhia de Desenvolvimento dos Vales do São Francisco e do Parnaíba - CODEVASF</t>
  </si>
  <si>
    <t xml:space="preserve">                                                                 Ministério da Integração e do Desenvolvimento Regional - MIDR</t>
  </si>
  <si>
    <t xml:space="preserve">                                                                Ministério da Integração e do Desenvolvimento Regional - MIDR</t>
  </si>
  <si>
    <t xml:space="preserve">                                                     Ministério da Integração e do Desenvolvimento Regional - MIDR </t>
  </si>
  <si>
    <t>01/jan/2023                                      a                                                            30/jun/2023</t>
  </si>
  <si>
    <t>01/jan/2022                                      a                                                            30/jun/2022</t>
  </si>
  <si>
    <t>Baixa de Participações</t>
  </si>
  <si>
    <t xml:space="preserve">    Provisão para perda com investimentos temporários e permanentes</t>
  </si>
  <si>
    <t>Realizado em 30 de Setembro de 2023</t>
  </si>
  <si>
    <t>30/setembro/2023</t>
  </si>
  <si>
    <t xml:space="preserve">    SALDO EM 30.09.2023</t>
  </si>
  <si>
    <t xml:space="preserve">    SALDO EM 30.09.2022</t>
  </si>
  <si>
    <t>Em 30 de Setembro de 2023</t>
  </si>
  <si>
    <t xml:space="preserve">  LUCRO OU PREJUÍZO LÍQUIDO DO PERÍODO</t>
  </si>
  <si>
    <t xml:space="preserve">                                                    Ministério da Integração e do Desenvolvimento Regional - MIDR</t>
  </si>
  <si>
    <t xml:space="preserve">                                                    Companhia de Desenvolvimento dos Vales do São Francisco e do Parnaiba - CODEVASF</t>
  </si>
  <si>
    <t xml:space="preserve">                                                    CNPJ 00.399.857/0001-26</t>
  </si>
  <si>
    <t/>
  </si>
  <si>
    <t xml:space="preserve">    Precatórios de Terceiros</t>
  </si>
  <si>
    <t xml:space="preserve">    Provisões Obrigações Fiscais</t>
  </si>
  <si>
    <t>01/jul/2023                                                a                                                               30/set/2023</t>
  </si>
  <si>
    <t>01/jan/2023                                                a                                                               30/set/2023</t>
  </si>
  <si>
    <t>01/jul/2022                                                a                                                               30/set/2022</t>
  </si>
  <si>
    <t>01/jan/2022                                                a                                                               30/set/2022</t>
  </si>
  <si>
    <t>01/jan/2023                                                a                                                               30/jun/2023</t>
  </si>
  <si>
    <t>01/jan/2022                                                a                                                               30/jun/2022</t>
  </si>
  <si>
    <t>01/jan/2023                                      a                                                            30/set/2023</t>
  </si>
  <si>
    <t>01/jan/2022                                      a                                                            30/set/2022</t>
  </si>
  <si>
    <t>01/jul/2023                                      a                                                            30/set/2023</t>
  </si>
  <si>
    <t>01/jul/2022                                      a                                                            30/set/2022</t>
  </si>
  <si>
    <t>8 - DISTRIBUIÇÃO DO VALOR ADICIONADO</t>
  </si>
  <si>
    <t>01/Jan/2023
a
30/Set/2023</t>
  </si>
  <si>
    <t>Nota
22</t>
  </si>
  <si>
    <t>01/Jan/2022
a
30/Set/2022</t>
  </si>
  <si>
    <t xml:space="preserve">       Diretor da Área de Desenvolvimento Integrado e Infraestrutura                                                                    </t>
  </si>
  <si>
    <t xml:space="preserve"> Diretor da Área de Gestão dos Empreendimentos de Irrigação </t>
  </si>
  <si>
    <t>2 - INSUMOS ADQUIRIDOS DE TERCEIROS
(inclui os valores dos impostos - ICMS, IPI, PIS e COFINS)</t>
  </si>
  <si>
    <t xml:space="preserve">            Diretor da Área de Desenvolvimento Integrado e Infraestrutura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</si>
</sst>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_(* #,##0_);_(* \(#,##0\);_(* &quot;-&quot;_);_(@_)"/>
    <numFmt numFmtId="172" formatCode="_(* #,##0.00_);_(* \(#,##0.00\);_(* &quot;-&quot;??_);_(@_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General_)"/>
    <numFmt numFmtId="176" formatCode="0_);\(0\)"/>
    <numFmt numFmtId="177" formatCode="_(* #,##0.00_);_(* \(#,##0.00\);_(* \-??_);_(@_)"/>
    <numFmt numFmtId="178" formatCode="0_ ;[Red]\-0\ "/>
    <numFmt numFmtId="179" formatCode="_(* #,##0_);_(* \(#,##0\);_(* \-??_);_(@_)"/>
    <numFmt numFmtId="180" formatCode="#,##0.00_ ;[Red]\-#,##0.00\ "/>
    <numFmt numFmtId="181" formatCode="#,##0.00_ ;\-#,##0.00\ "/>
    <numFmt numFmtId="182" formatCode="#,##0_ ;[Red]\-#,##0\ "/>
    <numFmt numFmtId="183" formatCode="#,##0.000;\-#,##0.000"/>
    <numFmt numFmtId="184" formatCode="&quot;R$&quot;#,##0.00_);\(&quot;R$&quot;#,##0.00\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  <numFmt numFmtId="191" formatCode="#,##0_ ;\-#,##0\ "/>
    <numFmt numFmtId="192" formatCode="0_);[Red]\(0\)"/>
    <numFmt numFmtId="193" formatCode="0.00;[Red]0.00"/>
    <numFmt numFmtId="194" formatCode="0.00_ ;\-0.00\ "/>
    <numFmt numFmtId="195" formatCode="#,##0.000;[Red]\-#,##0.000"/>
    <numFmt numFmtId="196" formatCode="#,##0.0;[Red]\-#,##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;\-#,##0.0"/>
    <numFmt numFmtId="201" formatCode="#,##0.0000_ ;[Red]\-#,##0.0000\ "/>
    <numFmt numFmtId="202" formatCode="#,##0.000_ ;[Red]\-#,##0.000\ "/>
    <numFmt numFmtId="203" formatCode="#,##0.000000_ ;[Red]\-#,##0.000000\ "/>
    <numFmt numFmtId="204" formatCode="#,##0.00_);\(#,##0.00\)"/>
    <numFmt numFmtId="205" formatCode="#,##0.00;&quot;-&quot;#,##0.00"/>
    <numFmt numFmtId="206" formatCode="_(* #,##0.000_);_(* \(#,##0.000\);_(* &quot;-&quot;??_);_(@_)"/>
    <numFmt numFmtId="207" formatCode="0.0000"/>
    <numFmt numFmtId="208" formatCode="0.000"/>
    <numFmt numFmtId="209" formatCode="0.0"/>
    <numFmt numFmtId="210" formatCode="#,##0.0_ ;\-#,##0.0\ "/>
  </numFmts>
  <fonts count="89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2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.5"/>
      <name val="Arial"/>
      <family val="2"/>
    </font>
    <font>
      <sz val="11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FFFF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66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158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0" fontId="69" fillId="30" borderId="0" applyNumberFormat="0" applyBorder="0" applyAlignment="0" applyProtection="0"/>
    <xf numFmtId="0" fontId="6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166" fontId="0" fillId="0" borderId="0">
      <alignment/>
      <protection/>
    </xf>
    <xf numFmtId="184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84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5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5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0" fillId="20" borderId="5" applyNumberFormat="0" applyAlignment="0" applyProtection="0"/>
    <xf numFmtId="171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2" fontId="4" fillId="0" borderId="0" applyFont="0" applyFill="0" applyBorder="0" applyAlignment="0" applyProtection="0"/>
  </cellStyleXfs>
  <cellXfs count="453">
    <xf numFmtId="175" fontId="0" fillId="0" borderId="0" xfId="0" applyAlignment="1">
      <alignment/>
    </xf>
    <xf numFmtId="0" fontId="5" fillId="0" borderId="0" xfId="136" applyFont="1" applyFill="1">
      <alignment/>
      <protection/>
    </xf>
    <xf numFmtId="0" fontId="5" fillId="0" borderId="10" xfId="136" applyFont="1" applyFill="1" applyBorder="1">
      <alignment/>
      <protection/>
    </xf>
    <xf numFmtId="0" fontId="5" fillId="0" borderId="11" xfId="136" applyFont="1" applyFill="1" applyBorder="1">
      <alignment/>
      <protection/>
    </xf>
    <xf numFmtId="0" fontId="5" fillId="0" borderId="12" xfId="136" applyFont="1" applyFill="1" applyBorder="1">
      <alignment/>
      <protection/>
    </xf>
    <xf numFmtId="0" fontId="5" fillId="0" borderId="0" xfId="136" applyFont="1" applyFill="1" applyBorder="1">
      <alignment/>
      <protection/>
    </xf>
    <xf numFmtId="175" fontId="11" fillId="0" borderId="0" xfId="0" applyFont="1" applyFill="1" applyBorder="1" applyAlignment="1">
      <alignment horizontal="left"/>
    </xf>
    <xf numFmtId="172" fontId="5" fillId="0" borderId="0" xfId="150" applyFont="1" applyFill="1" applyAlignment="1">
      <alignment/>
    </xf>
    <xf numFmtId="0" fontId="15" fillId="0" borderId="0" xfId="136" applyFont="1" applyFill="1">
      <alignment/>
      <protection/>
    </xf>
    <xf numFmtId="0" fontId="16" fillId="0" borderId="0" xfId="137" applyFont="1" applyFill="1" applyAlignment="1">
      <alignment horizontal="center"/>
      <protection/>
    </xf>
    <xf numFmtId="0" fontId="13" fillId="0" borderId="0" xfId="136" applyFont="1" applyFill="1" applyAlignment="1">
      <alignment horizontal="center"/>
      <protection/>
    </xf>
    <xf numFmtId="0" fontId="15" fillId="0" borderId="0" xfId="136" applyFont="1" applyFill="1" applyBorder="1">
      <alignment/>
      <protection/>
    </xf>
    <xf numFmtId="0" fontId="15" fillId="0" borderId="0" xfId="136" applyFont="1" applyFill="1" applyBorder="1" applyAlignment="1">
      <alignment horizontal="center"/>
      <protection/>
    </xf>
    <xf numFmtId="39" fontId="15" fillId="0" borderId="0" xfId="136" applyNumberFormat="1" applyFont="1" applyFill="1" applyBorder="1">
      <alignment/>
      <protection/>
    </xf>
    <xf numFmtId="39" fontId="17" fillId="0" borderId="0" xfId="136" applyNumberFormat="1" applyFont="1" applyFill="1" applyBorder="1">
      <alignment/>
      <protection/>
    </xf>
    <xf numFmtId="40" fontId="5" fillId="0" borderId="0" xfId="136" applyNumberFormat="1" applyFont="1" applyFill="1" applyBorder="1">
      <alignment/>
      <protection/>
    </xf>
    <xf numFmtId="39" fontId="14" fillId="0" borderId="0" xfId="136" applyNumberFormat="1" applyFont="1" applyFill="1" applyBorder="1">
      <alignment/>
      <protection/>
    </xf>
    <xf numFmtId="40" fontId="14" fillId="0" borderId="0" xfId="136" applyNumberFormat="1" applyFont="1" applyFill="1" applyBorder="1">
      <alignment/>
      <protection/>
    </xf>
    <xf numFmtId="39" fontId="5" fillId="0" borderId="0" xfId="136" applyNumberFormat="1" applyFont="1" applyFill="1" applyBorder="1">
      <alignment/>
      <protection/>
    </xf>
    <xf numFmtId="180" fontId="15" fillId="0" borderId="0" xfId="136" applyNumberFormat="1" applyFont="1" applyFill="1" applyBorder="1">
      <alignment/>
      <protection/>
    </xf>
    <xf numFmtId="182" fontId="17" fillId="0" borderId="0" xfId="136" applyNumberFormat="1" applyFont="1" applyFill="1" applyBorder="1">
      <alignment/>
      <protection/>
    </xf>
    <xf numFmtId="172" fontId="15" fillId="0" borderId="0" xfId="150" applyFont="1" applyFill="1" applyBorder="1" applyAlignment="1">
      <alignment/>
    </xf>
    <xf numFmtId="182" fontId="15" fillId="0" borderId="0" xfId="136" applyNumberFormat="1" applyFont="1" applyFill="1" applyBorder="1">
      <alignment/>
      <protection/>
    </xf>
    <xf numFmtId="175" fontId="14" fillId="0" borderId="0" xfId="0" applyFont="1" applyFill="1" applyBorder="1" applyAlignment="1">
      <alignment/>
    </xf>
    <xf numFmtId="175" fontId="13" fillId="0" borderId="0" xfId="0" applyFont="1" applyFill="1" applyBorder="1" applyAlignment="1">
      <alignment horizontal="center"/>
    </xf>
    <xf numFmtId="0" fontId="13" fillId="0" borderId="0" xfId="136" applyFont="1" applyFill="1" applyBorder="1" applyAlignment="1">
      <alignment horizontal="center" vertical="center"/>
      <protection/>
    </xf>
    <xf numFmtId="0" fontId="16" fillId="0" borderId="0" xfId="137" applyFont="1" applyFill="1" applyAlignment="1">
      <alignment/>
      <protection/>
    </xf>
    <xf numFmtId="0" fontId="5" fillId="0" borderId="0" xfId="137" applyFont="1" applyFill="1">
      <alignment/>
      <protection/>
    </xf>
    <xf numFmtId="175" fontId="18" fillId="0" borderId="0" xfId="0" applyFont="1" applyFill="1" applyAlignment="1">
      <alignment/>
    </xf>
    <xf numFmtId="39" fontId="5" fillId="0" borderId="0" xfId="137" applyNumberFormat="1" applyFont="1" applyFill="1">
      <alignment/>
      <protection/>
    </xf>
    <xf numFmtId="17" fontId="10" fillId="0" borderId="0" xfId="137" applyNumberFormat="1" applyFont="1" applyFill="1" applyBorder="1" applyAlignment="1" quotePrefix="1">
      <alignment horizontal="center"/>
      <protection/>
    </xf>
    <xf numFmtId="39" fontId="5" fillId="0" borderId="0" xfId="137" applyNumberFormat="1" applyFont="1" applyFill="1" applyBorder="1">
      <alignment/>
      <protection/>
    </xf>
    <xf numFmtId="4" fontId="5" fillId="0" borderId="0" xfId="137" applyNumberFormat="1" applyFont="1" applyFill="1">
      <alignment/>
      <protection/>
    </xf>
    <xf numFmtId="175" fontId="11" fillId="0" borderId="0" xfId="0" applyFont="1" applyFill="1" applyBorder="1" applyAlignment="1">
      <alignment horizontal="center"/>
    </xf>
    <xf numFmtId="0" fontId="5" fillId="0" borderId="0" xfId="136" applyFont="1" applyFill="1" applyAlignment="1">
      <alignment horizontal="center"/>
      <protection/>
    </xf>
    <xf numFmtId="0" fontId="5" fillId="0" borderId="0" xfId="136" applyFont="1" applyFill="1" applyBorder="1" applyAlignment="1">
      <alignment horizontal="center"/>
      <protection/>
    </xf>
    <xf numFmtId="0" fontId="15" fillId="0" borderId="0" xfId="136" applyFont="1" applyFill="1" applyAlignment="1">
      <alignment horizontal="center"/>
      <protection/>
    </xf>
    <xf numFmtId="175" fontId="21" fillId="32" borderId="11" xfId="0" applyFont="1" applyFill="1" applyBorder="1" applyAlignment="1" applyProtection="1">
      <alignment horizontal="left" indent="1"/>
      <protection/>
    </xf>
    <xf numFmtId="0" fontId="14" fillId="0" borderId="13" xfId="136" applyFont="1" applyBorder="1">
      <alignment/>
      <protection/>
    </xf>
    <xf numFmtId="0" fontId="14" fillId="0" borderId="14" xfId="136" applyFont="1" applyBorder="1">
      <alignment/>
      <protection/>
    </xf>
    <xf numFmtId="175" fontId="13" fillId="32" borderId="0" xfId="0" applyFont="1" applyFill="1" applyBorder="1" applyAlignment="1">
      <alignment/>
    </xf>
    <xf numFmtId="0" fontId="14" fillId="0" borderId="15" xfId="136" applyFont="1" applyBorder="1">
      <alignment/>
      <protection/>
    </xf>
    <xf numFmtId="0" fontId="14" fillId="0" borderId="0" xfId="136" applyFont="1">
      <alignment/>
      <protection/>
    </xf>
    <xf numFmtId="175" fontId="19" fillId="32" borderId="11" xfId="0" applyFont="1" applyFill="1" applyBorder="1" applyAlignment="1" applyProtection="1">
      <alignment/>
      <protection/>
    </xf>
    <xf numFmtId="175" fontId="19" fillId="32" borderId="0" xfId="0" applyFont="1" applyFill="1" applyBorder="1" applyAlignment="1" applyProtection="1">
      <alignment/>
      <protection/>
    </xf>
    <xf numFmtId="175" fontId="21" fillId="32" borderId="0" xfId="0" applyFont="1" applyFill="1" applyBorder="1" applyAlignment="1" applyProtection="1">
      <alignment horizontal="left" indent="1"/>
      <protection/>
    </xf>
    <xf numFmtId="175" fontId="21" fillId="32" borderId="0" xfId="0" applyFont="1" applyFill="1" applyBorder="1" applyAlignment="1">
      <alignment horizontal="left" indent="1"/>
    </xf>
    <xf numFmtId="175" fontId="21" fillId="32" borderId="0" xfId="0" applyFont="1" applyFill="1" applyBorder="1" applyAlignment="1" applyProtection="1">
      <alignment horizontal="left" indent="2"/>
      <protection/>
    </xf>
    <xf numFmtId="175" fontId="19" fillId="32" borderId="16" xfId="0" applyFont="1" applyFill="1" applyBorder="1" applyAlignment="1" applyProtection="1">
      <alignment horizontal="left"/>
      <protection/>
    </xf>
    <xf numFmtId="175" fontId="19" fillId="32" borderId="17" xfId="0" applyFont="1" applyFill="1" applyBorder="1" applyAlignment="1" applyProtection="1">
      <alignment horizontal="left"/>
      <protection/>
    </xf>
    <xf numFmtId="175" fontId="21" fillId="32" borderId="11" xfId="0" applyFont="1" applyFill="1" applyBorder="1" applyAlignment="1" applyProtection="1">
      <alignment/>
      <protection/>
    </xf>
    <xf numFmtId="175" fontId="21" fillId="32" borderId="0" xfId="0" applyFont="1" applyFill="1" applyBorder="1" applyAlignment="1" applyProtection="1">
      <alignment/>
      <protection/>
    </xf>
    <xf numFmtId="175" fontId="19" fillId="32" borderId="11" xfId="0" applyFont="1" applyFill="1" applyBorder="1" applyAlignment="1" applyProtection="1">
      <alignment horizontal="left"/>
      <protection/>
    </xf>
    <xf numFmtId="175" fontId="19" fillId="32" borderId="0" xfId="0" applyFont="1" applyFill="1" applyBorder="1" applyAlignment="1" applyProtection="1">
      <alignment horizontal="left"/>
      <protection/>
    </xf>
    <xf numFmtId="40" fontId="21" fillId="32" borderId="18" xfId="0" applyNumberFormat="1" applyFont="1" applyFill="1" applyBorder="1" applyAlignment="1">
      <alignment horizontal="center"/>
    </xf>
    <xf numFmtId="0" fontId="13" fillId="32" borderId="19" xfId="136" applyFont="1" applyFill="1" applyBorder="1" applyAlignment="1">
      <alignment/>
      <protection/>
    </xf>
    <xf numFmtId="175" fontId="0" fillId="0" borderId="20" xfId="0" applyBorder="1" applyAlignment="1">
      <alignment/>
    </xf>
    <xf numFmtId="175" fontId="0" fillId="0" borderId="18" xfId="0" applyBorder="1" applyAlignment="1">
      <alignment/>
    </xf>
    <xf numFmtId="175" fontId="13" fillId="32" borderId="21" xfId="0" applyFont="1" applyFill="1" applyBorder="1" applyAlignment="1">
      <alignment/>
    </xf>
    <xf numFmtId="175" fontId="0" fillId="0" borderId="22" xfId="0" applyBorder="1" applyAlignment="1">
      <alignment/>
    </xf>
    <xf numFmtId="0" fontId="16" fillId="32" borderId="19" xfId="136" applyFont="1" applyFill="1" applyBorder="1" applyAlignment="1">
      <alignment/>
      <protection/>
    </xf>
    <xf numFmtId="175" fontId="16" fillId="32" borderId="0" xfId="0" applyFont="1" applyFill="1" applyBorder="1" applyAlignment="1">
      <alignment/>
    </xf>
    <xf numFmtId="175" fontId="16" fillId="32" borderId="21" xfId="0" applyFont="1" applyFill="1" applyBorder="1" applyAlignment="1">
      <alignment/>
    </xf>
    <xf numFmtId="40" fontId="21" fillId="32" borderId="23" xfId="0" applyNumberFormat="1" applyFont="1" applyFill="1" applyBorder="1" applyAlignment="1">
      <alignment horizontal="center"/>
    </xf>
    <xf numFmtId="39" fontId="19" fillId="32" borderId="24" xfId="0" applyNumberFormat="1" applyFont="1" applyFill="1" applyBorder="1" applyAlignment="1">
      <alignment/>
    </xf>
    <xf numFmtId="172" fontId="0" fillId="0" borderId="0" xfId="150" applyFont="1" applyAlignment="1">
      <alignment/>
    </xf>
    <xf numFmtId="175" fontId="12" fillId="33" borderId="0" xfId="0" applyFont="1" applyFill="1" applyBorder="1" applyAlignment="1">
      <alignment/>
    </xf>
    <xf numFmtId="0" fontId="5" fillId="0" borderId="23" xfId="136" applyFont="1" applyFill="1" applyBorder="1" applyAlignment="1">
      <alignment horizontal="center"/>
      <protection/>
    </xf>
    <xf numFmtId="40" fontId="4" fillId="0" borderId="0" xfId="0" applyNumberFormat="1" applyFont="1" applyFill="1" applyBorder="1" applyAlignment="1">
      <alignment/>
    </xf>
    <xf numFmtId="175" fontId="22" fillId="0" borderId="0" xfId="0" applyFont="1" applyAlignment="1">
      <alignment/>
    </xf>
    <xf numFmtId="0" fontId="14" fillId="0" borderId="23" xfId="136" applyFont="1" applyFill="1" applyBorder="1">
      <alignment/>
      <protection/>
    </xf>
    <xf numFmtId="0" fontId="14" fillId="0" borderId="23" xfId="136" applyFont="1" applyFill="1" applyBorder="1" applyAlignment="1">
      <alignment horizontal="center"/>
      <protection/>
    </xf>
    <xf numFmtId="0" fontId="13" fillId="0" borderId="23" xfId="136" applyFont="1" applyFill="1" applyBorder="1">
      <alignment/>
      <protection/>
    </xf>
    <xf numFmtId="0" fontId="13" fillId="0" borderId="23" xfId="136" applyFont="1" applyFill="1" applyBorder="1" applyAlignment="1" quotePrefix="1">
      <alignment horizontal="center"/>
      <protection/>
    </xf>
    <xf numFmtId="0" fontId="13" fillId="0" borderId="23" xfId="136" applyFont="1" applyFill="1" applyBorder="1" applyAlignment="1">
      <alignment horizontal="center"/>
      <protection/>
    </xf>
    <xf numFmtId="0" fontId="13" fillId="0" borderId="23" xfId="136" applyFont="1" applyFill="1" applyBorder="1" applyAlignment="1">
      <alignment horizontal="center" vertical="center"/>
      <protection/>
    </xf>
    <xf numFmtId="39" fontId="13" fillId="0" borderId="23" xfId="0" applyNumberFormat="1" applyFont="1" applyFill="1" applyBorder="1" applyAlignment="1">
      <alignment horizontal="left"/>
    </xf>
    <xf numFmtId="0" fontId="78" fillId="0" borderId="23" xfId="136" applyFont="1" applyFill="1" applyBorder="1" applyAlignment="1">
      <alignment horizontal="center"/>
      <protection/>
    </xf>
    <xf numFmtId="175" fontId="14" fillId="0" borderId="23" xfId="0" applyFont="1" applyFill="1" applyBorder="1" applyAlignment="1">
      <alignment/>
    </xf>
    <xf numFmtId="0" fontId="12" fillId="0" borderId="0" xfId="137" applyFont="1" applyFill="1" applyBorder="1" applyAlignment="1">
      <alignment horizontal="center"/>
      <protection/>
    </xf>
    <xf numFmtId="175" fontId="25" fillId="0" borderId="0" xfId="0" applyFont="1" applyAlignment="1">
      <alignment/>
    </xf>
    <xf numFmtId="39" fontId="25" fillId="0" borderId="0" xfId="137" applyNumberFormat="1" applyFont="1" applyAlignment="1">
      <alignment horizontal="center"/>
      <protection/>
    </xf>
    <xf numFmtId="175" fontId="16" fillId="0" borderId="0" xfId="0" applyFont="1" applyBorder="1" applyAlignment="1">
      <alignment horizontal="center"/>
    </xf>
    <xf numFmtId="0" fontId="16" fillId="0" borderId="0" xfId="137" applyFont="1" applyFill="1" applyBorder="1" applyAlignment="1">
      <alignment horizontal="center" vertical="center"/>
      <protection/>
    </xf>
    <xf numFmtId="0" fontId="26" fillId="0" borderId="0" xfId="137" applyFont="1" applyFill="1" applyBorder="1" applyAlignment="1">
      <alignment horizontal="left"/>
      <protection/>
    </xf>
    <xf numFmtId="0" fontId="25" fillId="0" borderId="0" xfId="0" applyNumberFormat="1" applyFont="1" applyAlignment="1">
      <alignment/>
    </xf>
    <xf numFmtId="0" fontId="13" fillId="0" borderId="23" xfId="137" applyFont="1" applyFill="1" applyBorder="1" applyAlignment="1" quotePrefix="1">
      <alignment horizontal="center"/>
      <protection/>
    </xf>
    <xf numFmtId="0" fontId="13" fillId="0" borderId="23" xfId="137" applyFont="1" applyFill="1" applyBorder="1" applyAlignment="1">
      <alignment horizontal="center"/>
      <protection/>
    </xf>
    <xf numFmtId="175" fontId="25" fillId="0" borderId="0" xfId="0" applyFont="1" applyAlignment="1">
      <alignment horizontal="center"/>
    </xf>
    <xf numFmtId="175" fontId="27" fillId="0" borderId="0" xfId="0" applyFont="1" applyAlignment="1">
      <alignment/>
    </xf>
    <xf numFmtId="176" fontId="27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5" fontId="4" fillId="0" borderId="0" xfId="0" applyFont="1" applyAlignment="1">
      <alignment/>
    </xf>
    <xf numFmtId="175" fontId="31" fillId="0" borderId="25" xfId="0" applyFont="1" applyFill="1" applyBorder="1" applyAlignment="1">
      <alignment/>
    </xf>
    <xf numFmtId="176" fontId="31" fillId="0" borderId="26" xfId="0" applyNumberFormat="1" applyFont="1" applyFill="1" applyBorder="1" applyAlignment="1">
      <alignment horizontal="center"/>
    </xf>
    <xf numFmtId="175" fontId="31" fillId="0" borderId="0" xfId="0" applyFont="1" applyAlignment="1">
      <alignment/>
    </xf>
    <xf numFmtId="170" fontId="31" fillId="0" borderId="25" xfId="0" applyNumberFormat="1" applyFont="1" applyBorder="1" applyAlignment="1" applyProtection="1">
      <alignment horizontal="left"/>
      <protection/>
    </xf>
    <xf numFmtId="176" fontId="31" fillId="0" borderId="26" xfId="0" applyNumberFormat="1" applyFont="1" applyBorder="1" applyAlignment="1" applyProtection="1">
      <alignment horizontal="center"/>
      <protection/>
    </xf>
    <xf numFmtId="175" fontId="31" fillId="0" borderId="0" xfId="0" applyFont="1" applyAlignment="1">
      <alignment horizontal="right"/>
    </xf>
    <xf numFmtId="176" fontId="30" fillId="33" borderId="27" xfId="0" applyNumberFormat="1" applyFont="1" applyFill="1" applyBorder="1" applyAlignment="1" applyProtection="1">
      <alignment horizontal="center"/>
      <protection/>
    </xf>
    <xf numFmtId="175" fontId="27" fillId="0" borderId="0" xfId="0" applyFont="1" applyAlignment="1">
      <alignment horizontal="right"/>
    </xf>
    <xf numFmtId="175" fontId="27" fillId="0" borderId="0" xfId="0" applyFont="1" applyFill="1" applyAlignment="1">
      <alignment/>
    </xf>
    <xf numFmtId="175" fontId="1" fillId="0" borderId="0" xfId="0" applyFont="1" applyAlignment="1">
      <alignment/>
    </xf>
    <xf numFmtId="176" fontId="31" fillId="0" borderId="0" xfId="0" applyNumberFormat="1" applyFont="1" applyAlignment="1">
      <alignment horizontal="center"/>
    </xf>
    <xf numFmtId="40" fontId="27" fillId="0" borderId="0" xfId="0" applyNumberFormat="1" applyFont="1" applyAlignment="1">
      <alignment/>
    </xf>
    <xf numFmtId="175" fontId="27" fillId="0" borderId="0" xfId="0" applyFont="1" applyAlignment="1">
      <alignment horizontal="center"/>
    </xf>
    <xf numFmtId="170" fontId="30" fillId="0" borderId="28" xfId="0" applyNumberFormat="1" applyFont="1" applyFill="1" applyBorder="1" applyAlignment="1" applyProtection="1">
      <alignment horizontal="center"/>
      <protection/>
    </xf>
    <xf numFmtId="175" fontId="29" fillId="0" borderId="0" xfId="0" applyFont="1" applyAlignment="1">
      <alignment horizontal="center"/>
    </xf>
    <xf numFmtId="0" fontId="12" fillId="0" borderId="23" xfId="137" applyFont="1" applyFill="1" applyBorder="1" applyAlignment="1">
      <alignment horizontal="center" vertical="center"/>
      <protection/>
    </xf>
    <xf numFmtId="17" fontId="12" fillId="0" borderId="23" xfId="137" applyNumberFormat="1" applyFont="1" applyFill="1" applyBorder="1" applyAlignment="1" quotePrefix="1">
      <alignment horizontal="center" vertical="center" wrapText="1"/>
      <protection/>
    </xf>
    <xf numFmtId="0" fontId="13" fillId="0" borderId="23" xfId="137" applyFont="1" applyFill="1" applyBorder="1" applyAlignment="1">
      <alignment/>
      <protection/>
    </xf>
    <xf numFmtId="0" fontId="14" fillId="0" borderId="23" xfId="137" applyFont="1" applyFill="1" applyBorder="1" applyAlignment="1">
      <alignment/>
      <protection/>
    </xf>
    <xf numFmtId="0" fontId="13" fillId="0" borderId="23" xfId="137" applyFont="1" applyFill="1" applyBorder="1" applyAlignment="1">
      <alignment horizontal="left"/>
      <protection/>
    </xf>
    <xf numFmtId="170" fontId="25" fillId="0" borderId="10" xfId="0" applyNumberFormat="1" applyFont="1" applyBorder="1" applyAlignment="1" applyProtection="1">
      <alignment horizontal="left"/>
      <protection/>
    </xf>
    <xf numFmtId="170" fontId="25" fillId="0" borderId="19" xfId="0" applyNumberFormat="1" applyFont="1" applyBorder="1" applyAlignment="1" applyProtection="1">
      <alignment horizontal="left"/>
      <protection/>
    </xf>
    <xf numFmtId="170" fontId="25" fillId="0" borderId="20" xfId="0" applyNumberFormat="1" applyFont="1" applyBorder="1" applyAlignment="1" applyProtection="1">
      <alignment horizontal="left"/>
      <protection/>
    </xf>
    <xf numFmtId="175" fontId="28" fillId="0" borderId="0" xfId="0" applyFont="1" applyAlignment="1">
      <alignment/>
    </xf>
    <xf numFmtId="170" fontId="25" fillId="0" borderId="11" xfId="0" applyNumberFormat="1" applyFont="1" applyBorder="1" applyAlignment="1" applyProtection="1">
      <alignment horizontal="left"/>
      <protection/>
    </xf>
    <xf numFmtId="170" fontId="25" fillId="0" borderId="0" xfId="0" applyNumberFormat="1" applyFont="1" applyBorder="1" applyAlignment="1" applyProtection="1">
      <alignment horizontal="left"/>
      <protection/>
    </xf>
    <xf numFmtId="170" fontId="25" fillId="0" borderId="18" xfId="0" applyNumberFormat="1" applyFont="1" applyBorder="1" applyAlignment="1" applyProtection="1">
      <alignment horizontal="left"/>
      <protection/>
    </xf>
    <xf numFmtId="170" fontId="25" fillId="0" borderId="12" xfId="0" applyNumberFormat="1" applyFont="1" applyBorder="1" applyAlignment="1" applyProtection="1">
      <alignment horizontal="left"/>
      <protection/>
    </xf>
    <xf numFmtId="170" fontId="25" fillId="0" borderId="21" xfId="0" applyNumberFormat="1" applyFont="1" applyBorder="1" applyAlignment="1" applyProtection="1">
      <alignment horizontal="left"/>
      <protection/>
    </xf>
    <xf numFmtId="170" fontId="25" fillId="0" borderId="22" xfId="0" applyNumberFormat="1" applyFont="1" applyBorder="1" applyAlignment="1" applyProtection="1">
      <alignment horizontal="left"/>
      <protection/>
    </xf>
    <xf numFmtId="170" fontId="30" fillId="0" borderId="29" xfId="0" applyNumberFormat="1" applyFont="1" applyFill="1" applyBorder="1" applyAlignment="1" applyProtection="1">
      <alignment horizontal="center"/>
      <protection/>
    </xf>
    <xf numFmtId="172" fontId="16" fillId="0" borderId="0" xfId="150" applyFont="1" applyAlignment="1">
      <alignment/>
    </xf>
    <xf numFmtId="0" fontId="5" fillId="0" borderId="0" xfId="137" applyFont="1" applyFill="1" applyAlignment="1">
      <alignment vertical="center"/>
      <protection/>
    </xf>
    <xf numFmtId="175" fontId="16" fillId="0" borderId="0" xfId="0" applyFont="1" applyBorder="1" applyAlignment="1">
      <alignment horizontal="center" vertical="center"/>
    </xf>
    <xf numFmtId="175" fontId="18" fillId="0" borderId="0" xfId="0" applyFont="1" applyFill="1" applyAlignment="1">
      <alignment vertical="center"/>
    </xf>
    <xf numFmtId="17" fontId="10" fillId="0" borderId="0" xfId="137" applyNumberFormat="1" applyFont="1" applyFill="1" applyBorder="1" applyAlignment="1" quotePrefix="1">
      <alignment horizontal="center" vertical="center"/>
      <protection/>
    </xf>
    <xf numFmtId="172" fontId="25" fillId="0" borderId="0" xfId="150" applyFont="1" applyFill="1" applyBorder="1" applyAlignment="1">
      <alignment horizontal="center" vertical="center"/>
    </xf>
    <xf numFmtId="180" fontId="27" fillId="0" borderId="0" xfId="0" applyNumberFormat="1" applyFont="1" applyAlignment="1">
      <alignment/>
    </xf>
    <xf numFmtId="0" fontId="14" fillId="0" borderId="11" xfId="136" applyFont="1" applyFill="1" applyBorder="1">
      <alignment/>
      <protection/>
    </xf>
    <xf numFmtId="0" fontId="13" fillId="0" borderId="11" xfId="136" applyFont="1" applyFill="1" applyBorder="1">
      <alignment/>
      <protection/>
    </xf>
    <xf numFmtId="0" fontId="14" fillId="0" borderId="0" xfId="136" applyFont="1" applyFill="1">
      <alignment/>
      <protection/>
    </xf>
    <xf numFmtId="175" fontId="35" fillId="0" borderId="0" xfId="0" applyFont="1" applyAlignment="1">
      <alignment horizontal="center"/>
    </xf>
    <xf numFmtId="39" fontId="35" fillId="0" borderId="0" xfId="137" applyNumberFormat="1" applyFont="1" applyAlignment="1">
      <alignment/>
      <protection/>
    </xf>
    <xf numFmtId="180" fontId="14" fillId="0" borderId="0" xfId="136" applyNumberFormat="1" applyFont="1" applyFill="1">
      <alignment/>
      <protection/>
    </xf>
    <xf numFmtId="0" fontId="7" fillId="0" borderId="0" xfId="0" applyNumberFormat="1" applyFont="1" applyAlignment="1">
      <alignment horizontal="center"/>
    </xf>
    <xf numFmtId="0" fontId="24" fillId="0" borderId="0" xfId="137" applyFont="1" applyFill="1" applyAlignment="1">
      <alignment horizontal="center"/>
      <protection/>
    </xf>
    <xf numFmtId="0" fontId="6" fillId="0" borderId="0" xfId="136" applyFont="1" applyFill="1" applyAlignment="1">
      <alignment horizontal="center"/>
      <protection/>
    </xf>
    <xf numFmtId="0" fontId="24" fillId="0" borderId="0" xfId="137" applyFont="1" applyFill="1" applyAlignment="1">
      <alignment horizontal="center" vertical="center"/>
      <protection/>
    </xf>
    <xf numFmtId="0" fontId="24" fillId="0" borderId="0" xfId="137" applyFont="1" applyFill="1">
      <alignment/>
      <protection/>
    </xf>
    <xf numFmtId="180" fontId="0" fillId="0" borderId="0" xfId="0" applyNumberFormat="1" applyAlignment="1">
      <alignment/>
    </xf>
    <xf numFmtId="180" fontId="22" fillId="0" borderId="0" xfId="0" applyNumberFormat="1" applyFont="1" applyAlignment="1">
      <alignment/>
    </xf>
    <xf numFmtId="175" fontId="21" fillId="32" borderId="0" xfId="0" applyFont="1" applyFill="1" applyBorder="1" applyAlignment="1" applyProtection="1">
      <alignment horizontal="left"/>
      <protection/>
    </xf>
    <xf numFmtId="170" fontId="30" fillId="33" borderId="30" xfId="0" applyNumberFormat="1" applyFont="1" applyFill="1" applyBorder="1" applyAlignment="1" applyProtection="1">
      <alignment horizontal="center" vertical="center"/>
      <protection/>
    </xf>
    <xf numFmtId="175" fontId="32" fillId="0" borderId="0" xfId="0" applyFont="1" applyAlignment="1">
      <alignment horizontal="center"/>
    </xf>
    <xf numFmtId="175" fontId="7" fillId="0" borderId="0" xfId="0" applyFont="1" applyAlignment="1">
      <alignment/>
    </xf>
    <xf numFmtId="0" fontId="14" fillId="0" borderId="0" xfId="136" applyFont="1" applyAlignment="1">
      <alignment horizontal="center"/>
      <protection/>
    </xf>
    <xf numFmtId="0" fontId="28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39" fontId="31" fillId="0" borderId="0" xfId="137" applyNumberFormat="1" applyFont="1" applyAlignment="1">
      <alignment horizontal="center"/>
      <protection/>
    </xf>
    <xf numFmtId="39" fontId="31" fillId="0" borderId="0" xfId="0" applyNumberFormat="1" applyFont="1" applyAlignment="1" applyProtection="1">
      <alignment/>
      <protection/>
    </xf>
    <xf numFmtId="0" fontId="24" fillId="0" borderId="0" xfId="136" applyFont="1" applyAlignment="1">
      <alignment horizontal="center"/>
      <protection/>
    </xf>
    <xf numFmtId="39" fontId="28" fillId="0" borderId="0" xfId="137" applyNumberFormat="1" applyFont="1" applyAlignment="1">
      <alignment/>
      <protection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0" fontId="14" fillId="0" borderId="0" xfId="136" applyFont="1" applyFill="1" applyBorder="1" applyAlignment="1">
      <alignment horizontal="center"/>
      <protection/>
    </xf>
    <xf numFmtId="0" fontId="14" fillId="0" borderId="0" xfId="136" applyFont="1" applyFill="1" applyAlignment="1">
      <alignment horizontal="center"/>
      <protection/>
    </xf>
    <xf numFmtId="175" fontId="21" fillId="0" borderId="0" xfId="0" applyFont="1" applyAlignment="1">
      <alignment horizontal="center"/>
    </xf>
    <xf numFmtId="175" fontId="4" fillId="0" borderId="0" xfId="0" applyFont="1" applyFill="1" applyAlignment="1">
      <alignment/>
    </xf>
    <xf numFmtId="49" fontId="30" fillId="33" borderId="30" xfId="0" applyNumberFormat="1" applyFont="1" applyFill="1" applyBorder="1" applyAlignment="1" applyProtection="1">
      <alignment horizontal="center" vertical="center" wrapText="1"/>
      <protection/>
    </xf>
    <xf numFmtId="175" fontId="28" fillId="0" borderId="0" xfId="0" applyFont="1" applyBorder="1" applyAlignment="1">
      <alignment/>
    </xf>
    <xf numFmtId="170" fontId="33" fillId="33" borderId="31" xfId="0" applyNumberFormat="1" applyFont="1" applyFill="1" applyBorder="1" applyAlignment="1" applyProtection="1">
      <alignment horizontal="center"/>
      <protection/>
    </xf>
    <xf numFmtId="43" fontId="5" fillId="0" borderId="0" xfId="136" applyNumberFormat="1" applyFont="1" applyFill="1" applyBorder="1">
      <alignment/>
      <protection/>
    </xf>
    <xf numFmtId="170" fontId="33" fillId="0" borderId="0" xfId="0" applyNumberFormat="1" applyFont="1" applyFill="1" applyBorder="1" applyAlignment="1" applyProtection="1">
      <alignment horizontal="left"/>
      <protection/>
    </xf>
    <xf numFmtId="39" fontId="30" fillId="0" borderId="0" xfId="0" applyNumberFormat="1" applyFont="1" applyFill="1" applyBorder="1" applyAlignment="1" applyProtection="1">
      <alignment/>
      <protection/>
    </xf>
    <xf numFmtId="175" fontId="21" fillId="0" borderId="25" xfId="0" applyFont="1" applyFill="1" applyBorder="1" applyAlignment="1">
      <alignment/>
    </xf>
    <xf numFmtId="181" fontId="79" fillId="0" borderId="25" xfId="0" applyNumberFormat="1" applyFont="1" applyFill="1" applyBorder="1" applyAlignment="1" applyProtection="1">
      <alignment horizontal="right" vertical="center" wrapText="1"/>
      <protection/>
    </xf>
    <xf numFmtId="175" fontId="19" fillId="0" borderId="25" xfId="0" applyFont="1" applyFill="1" applyBorder="1" applyAlignment="1">
      <alignment/>
    </xf>
    <xf numFmtId="175" fontId="19" fillId="0" borderId="25" xfId="0" applyFont="1" applyFill="1" applyBorder="1" applyAlignment="1">
      <alignment vertical="center" wrapText="1"/>
    </xf>
    <xf numFmtId="175" fontId="80" fillId="0" borderId="0" xfId="0" applyFont="1" applyAlignment="1">
      <alignment/>
    </xf>
    <xf numFmtId="170" fontId="12" fillId="33" borderId="30" xfId="0" applyNumberFormat="1" applyFont="1" applyFill="1" applyBorder="1" applyAlignment="1" applyProtection="1">
      <alignment horizontal="left" vertical="center"/>
      <protection/>
    </xf>
    <xf numFmtId="181" fontId="31" fillId="0" borderId="0" xfId="0" applyNumberFormat="1" applyFont="1" applyAlignment="1">
      <alignment/>
    </xf>
    <xf numFmtId="172" fontId="31" fillId="0" borderId="0" xfId="150" applyFont="1" applyAlignment="1">
      <alignment/>
    </xf>
    <xf numFmtId="175" fontId="28" fillId="0" borderId="32" xfId="0" applyFont="1" applyFill="1" applyBorder="1" applyAlignment="1">
      <alignment/>
    </xf>
    <xf numFmtId="181" fontId="28" fillId="0" borderId="32" xfId="0" applyNumberFormat="1" applyFont="1" applyFill="1" applyBorder="1" applyAlignment="1" applyProtection="1">
      <alignment/>
      <protection/>
    </xf>
    <xf numFmtId="175" fontId="32" fillId="0" borderId="0" xfId="0" applyFont="1" applyAlignment="1">
      <alignment/>
    </xf>
    <xf numFmtId="175" fontId="19" fillId="32" borderId="11" xfId="0" applyFont="1" applyFill="1" applyBorder="1" applyAlignment="1" applyProtection="1">
      <alignment/>
      <protection/>
    </xf>
    <xf numFmtId="175" fontId="21" fillId="32" borderId="11" xfId="0" applyFont="1" applyFill="1" applyBorder="1" applyAlignment="1" applyProtection="1">
      <alignment/>
      <protection/>
    </xf>
    <xf numFmtId="175" fontId="19" fillId="32" borderId="23" xfId="0" applyFont="1" applyFill="1" applyBorder="1" applyAlignment="1" applyProtection="1">
      <alignment/>
      <protection/>
    </xf>
    <xf numFmtId="175" fontId="21" fillId="32" borderId="23" xfId="0" applyFont="1" applyFill="1" applyBorder="1" applyAlignment="1" applyProtection="1">
      <alignment horizontal="left"/>
      <protection/>
    </xf>
    <xf numFmtId="175" fontId="21" fillId="32" borderId="23" xfId="0" applyFont="1" applyFill="1" applyBorder="1" applyAlignment="1" applyProtection="1">
      <alignment horizontal="left" indent="1"/>
      <protection/>
    </xf>
    <xf numFmtId="175" fontId="21" fillId="32" borderId="23" xfId="0" applyFont="1" applyFill="1" applyBorder="1" applyAlignment="1">
      <alignment horizontal="left" indent="1"/>
    </xf>
    <xf numFmtId="175" fontId="19" fillId="32" borderId="23" xfId="0" applyFont="1" applyFill="1" applyBorder="1" applyAlignment="1">
      <alignment horizontal="left" indent="1"/>
    </xf>
    <xf numFmtId="175" fontId="21" fillId="32" borderId="23" xfId="0" applyFont="1" applyFill="1" applyBorder="1" applyAlignment="1" applyProtection="1">
      <alignment horizontal="left" indent="2"/>
      <protection/>
    </xf>
    <xf numFmtId="40" fontId="4" fillId="32" borderId="23" xfId="0" applyNumberFormat="1" applyFont="1" applyFill="1" applyBorder="1" applyAlignment="1">
      <alignment/>
    </xf>
    <xf numFmtId="175" fontId="19" fillId="32" borderId="24" xfId="0" applyFont="1" applyFill="1" applyBorder="1" applyAlignment="1" applyProtection="1">
      <alignment horizontal="left"/>
      <protection/>
    </xf>
    <xf numFmtId="175" fontId="21" fillId="32" borderId="23" xfId="0" applyFont="1" applyFill="1" applyBorder="1" applyAlignment="1" applyProtection="1">
      <alignment/>
      <protection/>
    </xf>
    <xf numFmtId="175" fontId="19" fillId="32" borderId="23" xfId="0" applyFont="1" applyFill="1" applyBorder="1" applyAlignment="1" applyProtection="1">
      <alignment horizontal="left"/>
      <protection/>
    </xf>
    <xf numFmtId="39" fontId="32" fillId="0" borderId="31" xfId="0" applyNumberFormat="1" applyFont="1" applyFill="1" applyBorder="1" applyAlignment="1" applyProtection="1">
      <alignment/>
      <protection/>
    </xf>
    <xf numFmtId="170" fontId="30" fillId="33" borderId="31" xfId="0" applyNumberFormat="1" applyFont="1" applyFill="1" applyBorder="1" applyAlignment="1" applyProtection="1">
      <alignment horizontal="left"/>
      <protection/>
    </xf>
    <xf numFmtId="172" fontId="5" fillId="0" borderId="0" xfId="150" applyFont="1" applyFill="1" applyAlignment="1">
      <alignment vertical="center"/>
    </xf>
    <xf numFmtId="172" fontId="24" fillId="0" borderId="0" xfId="150" applyFont="1" applyFill="1" applyAlignment="1">
      <alignment vertical="center"/>
    </xf>
    <xf numFmtId="172" fontId="81" fillId="0" borderId="0" xfId="150" applyFont="1" applyFill="1" applyBorder="1" applyAlignment="1">
      <alignment horizontal="center"/>
    </xf>
    <xf numFmtId="0" fontId="79" fillId="0" borderId="23" xfId="136" applyFont="1" applyFill="1" applyBorder="1">
      <alignment/>
      <protection/>
    </xf>
    <xf numFmtId="0" fontId="78" fillId="0" borderId="23" xfId="137" applyFont="1" applyFill="1" applyBorder="1" applyAlignment="1" quotePrefix="1">
      <alignment horizontal="center"/>
      <protection/>
    </xf>
    <xf numFmtId="0" fontId="79" fillId="0" borderId="23" xfId="137" applyFont="1" applyFill="1" applyBorder="1" applyAlignment="1">
      <alignment horizontal="center"/>
      <protection/>
    </xf>
    <xf numFmtId="0" fontId="79" fillId="0" borderId="23" xfId="137" applyFont="1" applyFill="1" applyBorder="1" applyAlignment="1">
      <alignment/>
      <protection/>
    </xf>
    <xf numFmtId="0" fontId="79" fillId="0" borderId="11" xfId="136" applyFont="1" applyFill="1" applyBorder="1">
      <alignment/>
      <protection/>
    </xf>
    <xf numFmtId="17" fontId="37" fillId="0" borderId="0" xfId="137" applyNumberFormat="1" applyFont="1" applyFill="1" applyBorder="1" applyAlignment="1" quotePrefix="1">
      <alignment horizontal="right" vertical="center"/>
      <protection/>
    </xf>
    <xf numFmtId="170" fontId="19" fillId="0" borderId="0" xfId="0" applyNumberFormat="1" applyFont="1" applyAlignment="1" applyProtection="1">
      <alignment/>
      <protection/>
    </xf>
    <xf numFmtId="175" fontId="78" fillId="34" borderId="0" xfId="0" applyFont="1" applyFill="1" applyBorder="1" applyAlignment="1" applyProtection="1">
      <alignment horizontal="center" vertical="center"/>
      <protection/>
    </xf>
    <xf numFmtId="175" fontId="22" fillId="0" borderId="0" xfId="0" applyFont="1" applyAlignment="1">
      <alignment horizontal="right"/>
    </xf>
    <xf numFmtId="175" fontId="12" fillId="33" borderId="16" xfId="0" applyFont="1" applyFill="1" applyBorder="1" applyAlignment="1">
      <alignment/>
    </xf>
    <xf numFmtId="175" fontId="12" fillId="33" borderId="17" xfId="0" applyFont="1" applyFill="1" applyBorder="1" applyAlignment="1">
      <alignment/>
    </xf>
    <xf numFmtId="175" fontId="12" fillId="33" borderId="33" xfId="0" applyFont="1" applyFill="1" applyBorder="1" applyAlignment="1">
      <alignment/>
    </xf>
    <xf numFmtId="175" fontId="81" fillId="35" borderId="24" xfId="0" applyFont="1" applyFill="1" applyBorder="1" applyAlignment="1" applyProtection="1">
      <alignment horizontal="center" vertical="center" wrapText="1"/>
      <protection/>
    </xf>
    <xf numFmtId="175" fontId="20" fillId="33" borderId="10" xfId="0" applyFont="1" applyFill="1" applyBorder="1" applyAlignment="1">
      <alignment/>
    </xf>
    <xf numFmtId="175" fontId="20" fillId="33" borderId="19" xfId="0" applyFont="1" applyFill="1" applyBorder="1" applyAlignment="1">
      <alignment/>
    </xf>
    <xf numFmtId="175" fontId="12" fillId="33" borderId="11" xfId="0" applyFont="1" applyFill="1" applyBorder="1" applyAlignment="1">
      <alignment/>
    </xf>
    <xf numFmtId="175" fontId="12" fillId="33" borderId="12" xfId="0" applyFont="1" applyFill="1" applyBorder="1" applyAlignment="1">
      <alignment/>
    </xf>
    <xf numFmtId="175" fontId="12" fillId="33" borderId="21" xfId="0" applyFont="1" applyFill="1" applyBorder="1" applyAlignment="1">
      <alignment/>
    </xf>
    <xf numFmtId="0" fontId="12" fillId="0" borderId="23" xfId="137" applyFont="1" applyFill="1" applyBorder="1" applyAlignment="1">
      <alignment vertical="center"/>
      <protection/>
    </xf>
    <xf numFmtId="0" fontId="12" fillId="33" borderId="24" xfId="137" applyFont="1" applyFill="1" applyBorder="1" applyAlignment="1">
      <alignment horizontal="center" vertical="center"/>
      <protection/>
    </xf>
    <xf numFmtId="0" fontId="12" fillId="33" borderId="24" xfId="137" applyFont="1" applyFill="1" applyBorder="1" applyAlignment="1">
      <alignment vertical="center"/>
      <protection/>
    </xf>
    <xf numFmtId="17" fontId="12" fillId="33" borderId="24" xfId="137" applyNumberFormat="1" applyFont="1" applyFill="1" applyBorder="1" applyAlignment="1" quotePrefix="1">
      <alignment horizontal="center" vertical="center" wrapText="1"/>
      <protection/>
    </xf>
    <xf numFmtId="0" fontId="12" fillId="33" borderId="24" xfId="137" applyFont="1" applyFill="1" applyBorder="1" applyAlignment="1">
      <alignment/>
      <protection/>
    </xf>
    <xf numFmtId="0" fontId="12" fillId="33" borderId="24" xfId="137" applyFont="1" applyFill="1" applyBorder="1" applyAlignment="1">
      <alignment horizontal="center"/>
      <protection/>
    </xf>
    <xf numFmtId="170" fontId="29" fillId="0" borderId="0" xfId="0" applyNumberFormat="1" applyFont="1" applyBorder="1" applyAlignment="1" applyProtection="1">
      <alignment horizontal="right"/>
      <protection/>
    </xf>
    <xf numFmtId="0" fontId="37" fillId="0" borderId="0" xfId="136" applyFont="1" applyFill="1" applyBorder="1" applyAlignment="1">
      <alignment vertical="center"/>
      <protection/>
    </xf>
    <xf numFmtId="0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36" fillId="0" borderId="0" xfId="136" applyFont="1" applyAlignment="1">
      <alignment horizontal="center"/>
      <protection/>
    </xf>
    <xf numFmtId="191" fontId="29" fillId="0" borderId="31" xfId="0" applyNumberFormat="1" applyFont="1" applyFill="1" applyBorder="1" applyAlignment="1" applyProtection="1">
      <alignment horizontal="center"/>
      <protection/>
    </xf>
    <xf numFmtId="0" fontId="78" fillId="0" borderId="23" xfId="137" applyFont="1" applyFill="1" applyBorder="1" applyAlignment="1">
      <alignment/>
      <protection/>
    </xf>
    <xf numFmtId="180" fontId="28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31" fillId="0" borderId="0" xfId="0" applyNumberFormat="1" applyFont="1" applyAlignment="1">
      <alignment/>
    </xf>
    <xf numFmtId="180" fontId="32" fillId="0" borderId="0" xfId="0" applyNumberFormat="1" applyFont="1" applyAlignment="1">
      <alignment/>
    </xf>
    <xf numFmtId="39" fontId="21" fillId="0" borderId="0" xfId="137" applyNumberFormat="1" applyFont="1" applyAlignment="1">
      <alignment horizontal="left"/>
      <protection/>
    </xf>
    <xf numFmtId="181" fontId="15" fillId="0" borderId="0" xfId="136" applyNumberFormat="1" applyFont="1" applyFill="1" applyBorder="1" applyAlignment="1">
      <alignment horizontal="center"/>
      <protection/>
    </xf>
    <xf numFmtId="0" fontId="79" fillId="0" borderId="23" xfId="136" applyFont="1" applyFill="1" applyBorder="1" applyAlignment="1">
      <alignment horizontal="left" indent="1"/>
      <protection/>
    </xf>
    <xf numFmtId="43" fontId="5" fillId="0" borderId="0" xfId="136" applyNumberFormat="1" applyFont="1" applyFill="1">
      <alignment/>
      <protection/>
    </xf>
    <xf numFmtId="180" fontId="31" fillId="0" borderId="0" xfId="150" applyNumberFormat="1" applyFont="1" applyAlignment="1">
      <alignment/>
    </xf>
    <xf numFmtId="39" fontId="31" fillId="0" borderId="0" xfId="137" applyNumberFormat="1" applyFont="1" applyAlignment="1">
      <alignment/>
      <protection/>
    </xf>
    <xf numFmtId="0" fontId="24" fillId="0" borderId="0" xfId="136" applyFont="1" applyAlignment="1">
      <alignment horizontal="left"/>
      <protection/>
    </xf>
    <xf numFmtId="0" fontId="28" fillId="0" borderId="0" xfId="0" applyNumberFormat="1" applyFont="1" applyAlignment="1">
      <alignment horizontal="left"/>
    </xf>
    <xf numFmtId="172" fontId="22" fillId="0" borderId="0" xfId="150" applyFont="1" applyAlignment="1">
      <alignment/>
    </xf>
    <xf numFmtId="175" fontId="79" fillId="32" borderId="11" xfId="0" applyFont="1" applyFill="1" applyBorder="1" applyAlignment="1" applyProtection="1">
      <alignment horizontal="left"/>
      <protection/>
    </xf>
    <xf numFmtId="175" fontId="25" fillId="0" borderId="0" xfId="0" applyFont="1" applyAlignment="1">
      <alignment/>
    </xf>
    <xf numFmtId="175" fontId="79" fillId="32" borderId="11" xfId="0" applyFont="1" applyFill="1" applyBorder="1" applyAlignment="1" applyProtection="1">
      <alignment/>
      <protection/>
    </xf>
    <xf numFmtId="180" fontId="14" fillId="0" borderId="0" xfId="136" applyNumberFormat="1" applyFont="1" applyFill="1" applyAlignment="1">
      <alignment horizontal="right"/>
      <protection/>
    </xf>
    <xf numFmtId="175" fontId="31" fillId="0" borderId="0" xfId="0" applyNumberFormat="1" applyFont="1" applyAlignment="1">
      <alignment horizontal="center"/>
    </xf>
    <xf numFmtId="172" fontId="27" fillId="0" borderId="0" xfId="150" applyFont="1" applyAlignment="1">
      <alignment/>
    </xf>
    <xf numFmtId="43" fontId="14" fillId="0" borderId="0" xfId="136" applyNumberFormat="1" applyFont="1" applyFill="1" applyBorder="1" applyAlignment="1">
      <alignment horizontal="center"/>
      <protection/>
    </xf>
    <xf numFmtId="172" fontId="82" fillId="0" borderId="0" xfId="150" applyFont="1" applyFill="1" applyBorder="1" applyAlignment="1">
      <alignment horizontal="center"/>
    </xf>
    <xf numFmtId="0" fontId="12" fillId="33" borderId="0" xfId="137" applyFont="1" applyFill="1" applyBorder="1" applyAlignment="1">
      <alignment vertical="center"/>
      <protection/>
    </xf>
    <xf numFmtId="0" fontId="12" fillId="33" borderId="0" xfId="137" applyFont="1" applyFill="1" applyBorder="1" applyAlignment="1">
      <alignment horizontal="center"/>
      <protection/>
    </xf>
    <xf numFmtId="181" fontId="12" fillId="33" borderId="0" xfId="15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center"/>
    </xf>
    <xf numFmtId="175" fontId="28" fillId="0" borderId="0" xfId="0" applyFont="1" applyAlignment="1">
      <alignment horizontal="center"/>
    </xf>
    <xf numFmtId="39" fontId="28" fillId="0" borderId="0" xfId="137" applyNumberFormat="1" applyFont="1" applyAlignment="1">
      <alignment horizontal="center"/>
      <protection/>
    </xf>
    <xf numFmtId="0" fontId="24" fillId="0" borderId="0" xfId="136" applyFont="1" applyFill="1" applyAlignment="1">
      <alignment horizontal="center"/>
      <protection/>
    </xf>
    <xf numFmtId="175" fontId="32" fillId="0" borderId="0" xfId="0" applyFont="1" applyAlignment="1">
      <alignment/>
    </xf>
    <xf numFmtId="0" fontId="31" fillId="0" borderId="19" xfId="0" applyNumberFormat="1" applyFont="1" applyFill="1" applyBorder="1" applyAlignment="1">
      <alignment/>
    </xf>
    <xf numFmtId="175" fontId="39" fillId="0" borderId="0" xfId="0" applyFont="1" applyAlignment="1">
      <alignment/>
    </xf>
    <xf numFmtId="172" fontId="39" fillId="0" borderId="0" xfId="150" applyFont="1" applyAlignment="1">
      <alignment/>
    </xf>
    <xf numFmtId="180" fontId="39" fillId="0" borderId="0" xfId="0" applyNumberFormat="1" applyFont="1" applyAlignment="1">
      <alignment/>
    </xf>
    <xf numFmtId="0" fontId="24" fillId="0" borderId="0" xfId="136" applyFont="1" applyAlignment="1">
      <alignment/>
      <protection/>
    </xf>
    <xf numFmtId="0" fontId="14" fillId="0" borderId="0" xfId="137" applyFont="1" applyFill="1" applyAlignment="1">
      <alignment horizontal="center"/>
      <protection/>
    </xf>
    <xf numFmtId="175" fontId="40" fillId="0" borderId="0" xfId="0" applyFont="1" applyAlignment="1">
      <alignment/>
    </xf>
    <xf numFmtId="172" fontId="40" fillId="0" borderId="0" xfId="150" applyFont="1" applyAlignment="1">
      <alignment/>
    </xf>
    <xf numFmtId="180" fontId="40" fillId="0" borderId="0" xfId="0" applyNumberFormat="1" applyFont="1" applyAlignment="1">
      <alignment/>
    </xf>
    <xf numFmtId="175" fontId="21" fillId="0" borderId="0" xfId="0" applyFont="1" applyAlignment="1">
      <alignment/>
    </xf>
    <xf numFmtId="0" fontId="14" fillId="0" borderId="0" xfId="136" applyFont="1" applyAlignment="1">
      <alignment horizontal="left"/>
      <protection/>
    </xf>
    <xf numFmtId="0" fontId="19" fillId="0" borderId="0" xfId="0" applyNumberFormat="1" applyFont="1" applyAlignment="1">
      <alignment horizontal="center"/>
    </xf>
    <xf numFmtId="39" fontId="19" fillId="0" borderId="0" xfId="137" applyNumberFormat="1" applyFont="1" applyAlignment="1">
      <alignment horizontal="center"/>
      <protection/>
    </xf>
    <xf numFmtId="175" fontId="19" fillId="0" borderId="0" xfId="0" applyFont="1" applyAlignment="1">
      <alignment horizontal="center"/>
    </xf>
    <xf numFmtId="172" fontId="28" fillId="0" borderId="0" xfId="150" applyFont="1" applyAlignment="1">
      <alignment/>
    </xf>
    <xf numFmtId="0" fontId="24" fillId="0" borderId="0" xfId="137" applyFont="1" applyFill="1" applyAlignment="1">
      <alignment/>
      <protection/>
    </xf>
    <xf numFmtId="0" fontId="28" fillId="0" borderId="0" xfId="0" applyNumberFormat="1" applyFont="1" applyAlignment="1">
      <alignment/>
    </xf>
    <xf numFmtId="0" fontId="21" fillId="0" borderId="0" xfId="0" applyNumberFormat="1" applyFont="1" applyFill="1" applyAlignment="1">
      <alignment/>
    </xf>
    <xf numFmtId="39" fontId="21" fillId="0" borderId="0" xfId="137" applyNumberFormat="1" applyFont="1" applyAlignment="1">
      <alignment/>
      <protection/>
    </xf>
    <xf numFmtId="175" fontId="20" fillId="33" borderId="34" xfId="0" applyFont="1" applyFill="1" applyBorder="1" applyAlignment="1">
      <alignment/>
    </xf>
    <xf numFmtId="175" fontId="12" fillId="33" borderId="23" xfId="0" applyFont="1" applyFill="1" applyBorder="1" applyAlignment="1">
      <alignment/>
    </xf>
    <xf numFmtId="175" fontId="12" fillId="33" borderId="35" xfId="0" applyFont="1" applyFill="1" applyBorder="1" applyAlignment="1">
      <alignment/>
    </xf>
    <xf numFmtId="175" fontId="31" fillId="34" borderId="25" xfId="0" applyFont="1" applyFill="1" applyBorder="1" applyAlignment="1">
      <alignment/>
    </xf>
    <xf numFmtId="176" fontId="31" fillId="34" borderId="26" xfId="0" applyNumberFormat="1" applyFont="1" applyFill="1" applyBorder="1" applyAlignment="1">
      <alignment horizontal="center"/>
    </xf>
    <xf numFmtId="170" fontId="31" fillId="34" borderId="25" xfId="0" applyNumberFormat="1" applyFont="1" applyFill="1" applyBorder="1" applyAlignment="1" applyProtection="1">
      <alignment horizontal="left"/>
      <protection/>
    </xf>
    <xf numFmtId="176" fontId="31" fillId="34" borderId="26" xfId="0" applyNumberFormat="1" applyFont="1" applyFill="1" applyBorder="1" applyAlignment="1" applyProtection="1">
      <alignment horizontal="center"/>
      <protection/>
    </xf>
    <xf numFmtId="175" fontId="0" fillId="0" borderId="0" xfId="0" applyFill="1" applyAlignment="1">
      <alignment/>
    </xf>
    <xf numFmtId="175" fontId="21" fillId="0" borderId="11" xfId="0" applyFont="1" applyFill="1" applyBorder="1" applyAlignment="1" applyProtection="1">
      <alignment horizontal="left" indent="1"/>
      <protection/>
    </xf>
    <xf numFmtId="175" fontId="21" fillId="0" borderId="0" xfId="0" applyFont="1" applyFill="1" applyBorder="1" applyAlignment="1" applyProtection="1">
      <alignment horizontal="left" indent="1"/>
      <protection/>
    </xf>
    <xf numFmtId="175" fontId="21" fillId="0" borderId="23" xfId="0" applyFont="1" applyFill="1" applyBorder="1" applyAlignment="1" applyProtection="1">
      <alignment horizontal="left" indent="1"/>
      <protection/>
    </xf>
    <xf numFmtId="175" fontId="22" fillId="0" borderId="0" xfId="0" applyFont="1" applyFill="1" applyAlignment="1">
      <alignment/>
    </xf>
    <xf numFmtId="172" fontId="22" fillId="0" borderId="0" xfId="150" applyFont="1" applyFill="1" applyAlignment="1">
      <alignment/>
    </xf>
    <xf numFmtId="43" fontId="14" fillId="0" borderId="0" xfId="136" applyNumberFormat="1" applyFont="1" applyFill="1" applyAlignment="1">
      <alignment horizontal="center"/>
      <protection/>
    </xf>
    <xf numFmtId="181" fontId="14" fillId="0" borderId="0" xfId="136" applyNumberFormat="1" applyFont="1" applyAlignment="1">
      <alignment horizontal="center"/>
      <protection/>
    </xf>
    <xf numFmtId="49" fontId="83" fillId="36" borderId="36" xfId="0" applyNumberFormat="1" applyFont="1" applyFill="1" applyBorder="1" applyAlignment="1" applyProtection="1">
      <alignment horizontal="center" vertical="center" wrapText="1"/>
      <protection/>
    </xf>
    <xf numFmtId="37" fontId="23" fillId="0" borderId="23" xfId="136" applyNumberFormat="1" applyFont="1" applyFill="1" applyBorder="1">
      <alignment/>
      <protection/>
    </xf>
    <xf numFmtId="37" fontId="23" fillId="0" borderId="18" xfId="136" applyNumberFormat="1" applyFont="1" applyFill="1" applyBorder="1">
      <alignment/>
      <protection/>
    </xf>
    <xf numFmtId="37" fontId="14" fillId="0" borderId="23" xfId="136" applyNumberFormat="1" applyFont="1" applyFill="1" applyBorder="1">
      <alignment/>
      <protection/>
    </xf>
    <xf numFmtId="37" fontId="14" fillId="0" borderId="18" xfId="136" applyNumberFormat="1" applyFont="1" applyFill="1" applyBorder="1">
      <alignment/>
      <protection/>
    </xf>
    <xf numFmtId="37" fontId="23" fillId="0" borderId="23" xfId="0" applyNumberFormat="1" applyFont="1" applyFill="1" applyBorder="1" applyAlignment="1">
      <alignment/>
    </xf>
    <xf numFmtId="37" fontId="23" fillId="0" borderId="18" xfId="0" applyNumberFormat="1" applyFont="1" applyFill="1" applyBorder="1" applyAlignment="1">
      <alignment/>
    </xf>
    <xf numFmtId="37" fontId="5" fillId="0" borderId="23" xfId="136" applyNumberFormat="1" applyFont="1" applyFill="1" applyBorder="1">
      <alignment/>
      <protection/>
    </xf>
    <xf numFmtId="37" fontId="5" fillId="0" borderId="0" xfId="136" applyNumberFormat="1" applyFont="1" applyFill="1">
      <alignment/>
      <protection/>
    </xf>
    <xf numFmtId="37" fontId="79" fillId="0" borderId="23" xfId="136" applyNumberFormat="1" applyFont="1" applyFill="1" applyBorder="1">
      <alignment/>
      <protection/>
    </xf>
    <xf numFmtId="37" fontId="79" fillId="0" borderId="0" xfId="136" applyNumberFormat="1" applyFont="1" applyFill="1" applyBorder="1">
      <alignment/>
      <protection/>
    </xf>
    <xf numFmtId="37" fontId="13" fillId="0" borderId="23" xfId="136" applyNumberFormat="1" applyFont="1" applyFill="1" applyBorder="1">
      <alignment/>
      <protection/>
    </xf>
    <xf numFmtId="37" fontId="12" fillId="33" borderId="24" xfId="150" applyNumberFormat="1" applyFont="1" applyFill="1" applyBorder="1" applyAlignment="1">
      <alignment horizontal="right"/>
    </xf>
    <xf numFmtId="37" fontId="21" fillId="0" borderId="23" xfId="136" applyNumberFormat="1" applyFont="1" applyFill="1" applyBorder="1">
      <alignment/>
      <protection/>
    </xf>
    <xf numFmtId="37" fontId="84" fillId="0" borderId="23" xfId="136" applyNumberFormat="1" applyFont="1" applyFill="1" applyBorder="1">
      <alignment/>
      <protection/>
    </xf>
    <xf numFmtId="37" fontId="79" fillId="0" borderId="23" xfId="137" applyNumberFormat="1" applyFont="1" applyFill="1" applyBorder="1" applyAlignment="1">
      <alignment vertical="center"/>
      <protection/>
    </xf>
    <xf numFmtId="37" fontId="23" fillId="0" borderId="23" xfId="137" applyNumberFormat="1" applyFont="1" applyFill="1" applyBorder="1" applyAlignment="1">
      <alignment vertical="center"/>
      <protection/>
    </xf>
    <xf numFmtId="37" fontId="34" fillId="0" borderId="23" xfId="137" applyNumberFormat="1" applyFont="1" applyFill="1" applyBorder="1" applyAlignment="1">
      <alignment vertical="center"/>
      <protection/>
    </xf>
    <xf numFmtId="37" fontId="13" fillId="0" borderId="23" xfId="137" applyNumberFormat="1" applyFont="1" applyFill="1" applyBorder="1" applyAlignment="1">
      <alignment vertical="center"/>
      <protection/>
    </xf>
    <xf numFmtId="37" fontId="14" fillId="0" borderId="23" xfId="137" applyNumberFormat="1" applyFont="1" applyFill="1" applyBorder="1" applyAlignment="1">
      <alignment vertical="center"/>
      <protection/>
    </xf>
    <xf numFmtId="37" fontId="12" fillId="33" borderId="24" xfId="150" applyNumberFormat="1" applyFont="1" applyFill="1" applyBorder="1" applyAlignment="1">
      <alignment horizontal="right" vertical="center"/>
    </xf>
    <xf numFmtId="191" fontId="85" fillId="34" borderId="26" xfId="0" applyNumberFormat="1" applyFont="1" applyFill="1" applyBorder="1" applyAlignment="1" applyProtection="1">
      <alignment horizontal="right" vertical="center" wrapText="1"/>
      <protection/>
    </xf>
    <xf numFmtId="191" fontId="85" fillId="0" borderId="26" xfId="0" applyNumberFormat="1" applyFont="1" applyFill="1" applyBorder="1" applyAlignment="1" applyProtection="1">
      <alignment horizontal="right" vertical="center" wrapText="1"/>
      <protection/>
    </xf>
    <xf numFmtId="191" fontId="31" fillId="34" borderId="25" xfId="0" applyNumberFormat="1" applyFont="1" applyFill="1" applyBorder="1" applyAlignment="1" applyProtection="1">
      <alignment/>
      <protection/>
    </xf>
    <xf numFmtId="191" fontId="31" fillId="0" borderId="26" xfId="0" applyNumberFormat="1" applyFont="1" applyFill="1" applyBorder="1" applyAlignment="1" applyProtection="1">
      <alignment/>
      <protection/>
    </xf>
    <xf numFmtId="191" fontId="31" fillId="34" borderId="37" xfId="0" applyNumberFormat="1" applyFont="1" applyFill="1" applyBorder="1" applyAlignment="1" applyProtection="1">
      <alignment/>
      <protection/>
    </xf>
    <xf numFmtId="191" fontId="31" fillId="0" borderId="37" xfId="0" applyNumberFormat="1" applyFont="1" applyFill="1" applyBorder="1" applyAlignment="1" applyProtection="1">
      <alignment/>
      <protection/>
    </xf>
    <xf numFmtId="191" fontId="30" fillId="33" borderId="24" xfId="0" applyNumberFormat="1" applyFont="1" applyFill="1" applyBorder="1" applyAlignment="1" applyProtection="1">
      <alignment/>
      <protection/>
    </xf>
    <xf numFmtId="37" fontId="32" fillId="0" borderId="31" xfId="0" applyNumberFormat="1" applyFont="1" applyFill="1" applyBorder="1" applyAlignment="1" applyProtection="1">
      <alignment/>
      <protection/>
    </xf>
    <xf numFmtId="37" fontId="29" fillId="0" borderId="31" xfId="0" applyNumberFormat="1" applyFont="1" applyFill="1" applyBorder="1" applyAlignment="1" applyProtection="1">
      <alignment/>
      <protection/>
    </xf>
    <xf numFmtId="37" fontId="31" fillId="0" borderId="26" xfId="0" applyNumberFormat="1" applyFont="1" applyFill="1" applyBorder="1" applyAlignment="1" applyProtection="1">
      <alignment/>
      <protection/>
    </xf>
    <xf numFmtId="37" fontId="31" fillId="0" borderId="26" xfId="0" applyNumberFormat="1" applyFont="1" applyBorder="1" applyAlignment="1">
      <alignment/>
    </xf>
    <xf numFmtId="37" fontId="32" fillId="0" borderId="26" xfId="0" applyNumberFormat="1" applyFont="1" applyFill="1" applyBorder="1" applyAlignment="1" applyProtection="1">
      <alignment/>
      <protection/>
    </xf>
    <xf numFmtId="37" fontId="31" fillId="0" borderId="26" xfId="0" applyNumberFormat="1" applyFont="1" applyFill="1" applyBorder="1" applyAlignment="1" applyProtection="1">
      <alignment horizontal="left"/>
      <protection/>
    </xf>
    <xf numFmtId="37" fontId="30" fillId="33" borderId="24" xfId="0" applyNumberFormat="1" applyFont="1" applyFill="1" applyBorder="1" applyAlignment="1" applyProtection="1">
      <alignment/>
      <protection/>
    </xf>
    <xf numFmtId="37" fontId="30" fillId="0" borderId="28" xfId="0" applyNumberFormat="1" applyFont="1" applyFill="1" applyBorder="1" applyAlignment="1" applyProtection="1">
      <alignment horizontal="center"/>
      <protection/>
    </xf>
    <xf numFmtId="37" fontId="31" fillId="34" borderId="26" xfId="0" applyNumberFormat="1" applyFont="1" applyFill="1" applyBorder="1" applyAlignment="1" applyProtection="1">
      <alignment/>
      <protection/>
    </xf>
    <xf numFmtId="37" fontId="32" fillId="34" borderId="26" xfId="0" applyNumberFormat="1" applyFont="1" applyFill="1" applyBorder="1" applyAlignment="1" applyProtection="1">
      <alignment/>
      <protection/>
    </xf>
    <xf numFmtId="37" fontId="31" fillId="34" borderId="26" xfId="0" applyNumberFormat="1" applyFont="1" applyFill="1" applyBorder="1" applyAlignment="1" applyProtection="1">
      <alignment horizontal="left"/>
      <protection/>
    </xf>
    <xf numFmtId="37" fontId="19" fillId="32" borderId="18" xfId="0" applyNumberFormat="1" applyFont="1" applyFill="1" applyBorder="1" applyAlignment="1" applyProtection="1">
      <alignment/>
      <protection/>
    </xf>
    <xf numFmtId="37" fontId="19" fillId="0" borderId="23" xfId="0" applyNumberFormat="1" applyFont="1" applyFill="1" applyBorder="1" applyAlignment="1" applyProtection="1">
      <alignment/>
      <protection/>
    </xf>
    <xf numFmtId="37" fontId="21" fillId="0" borderId="18" xfId="0" applyNumberFormat="1" applyFont="1" applyFill="1" applyBorder="1" applyAlignment="1" applyProtection="1">
      <alignment/>
      <protection/>
    </xf>
    <xf numFmtId="37" fontId="21" fillId="0" borderId="23" xfId="0" applyNumberFormat="1" applyFont="1" applyFill="1" applyBorder="1" applyAlignment="1" applyProtection="1">
      <alignment/>
      <protection/>
    </xf>
    <xf numFmtId="37" fontId="21" fillId="0" borderId="23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37" fontId="19" fillId="32" borderId="24" xfId="0" applyNumberFormat="1" applyFont="1" applyFill="1" applyBorder="1" applyAlignment="1">
      <alignment/>
    </xf>
    <xf numFmtId="37" fontId="21" fillId="32" borderId="23" xfId="0" applyNumberFormat="1" applyFont="1" applyFill="1" applyBorder="1" applyAlignment="1">
      <alignment/>
    </xf>
    <xf numFmtId="37" fontId="86" fillId="0" borderId="38" xfId="0" applyNumberFormat="1" applyFont="1" applyFill="1" applyBorder="1" applyAlignment="1">
      <alignment/>
    </xf>
    <xf numFmtId="37" fontId="20" fillId="33" borderId="34" xfId="150" applyNumberFormat="1" applyFont="1" applyFill="1" applyBorder="1" applyAlignment="1">
      <alignment/>
    </xf>
    <xf numFmtId="37" fontId="12" fillId="33" borderId="23" xfId="150" applyNumberFormat="1" applyFont="1" applyFill="1" applyBorder="1" applyAlignment="1">
      <alignment/>
    </xf>
    <xf numFmtId="37" fontId="12" fillId="33" borderId="35" xfId="150" applyNumberFormat="1" applyFont="1" applyFill="1" applyBorder="1" applyAlignment="1">
      <alignment/>
    </xf>
    <xf numFmtId="17" fontId="12" fillId="33" borderId="24" xfId="137" applyNumberFormat="1" applyFont="1" applyFill="1" applyBorder="1" applyAlignment="1" quotePrefix="1">
      <alignment horizontal="right"/>
      <protection/>
    </xf>
    <xf numFmtId="191" fontId="79" fillId="0" borderId="23" xfId="137" applyNumberFormat="1" applyFont="1" applyFill="1" applyBorder="1" applyAlignment="1">
      <alignment vertical="center"/>
      <protection/>
    </xf>
    <xf numFmtId="191" fontId="23" fillId="0" borderId="23" xfId="137" applyNumberFormat="1" applyFont="1" applyFill="1" applyBorder="1" applyAlignment="1">
      <alignment vertical="center"/>
      <protection/>
    </xf>
    <xf numFmtId="191" fontId="34" fillId="0" borderId="23" xfId="137" applyNumberFormat="1" applyFont="1" applyFill="1" applyBorder="1" applyAlignment="1">
      <alignment vertical="center"/>
      <protection/>
    </xf>
    <xf numFmtId="191" fontId="13" fillId="0" borderId="23" xfId="137" applyNumberFormat="1" applyFont="1" applyFill="1" applyBorder="1" applyAlignment="1">
      <alignment vertical="center"/>
      <protection/>
    </xf>
    <xf numFmtId="191" fontId="14" fillId="0" borderId="23" xfId="137" applyNumberFormat="1" applyFont="1" applyFill="1" applyBorder="1" applyAlignment="1">
      <alignment vertical="center"/>
      <protection/>
    </xf>
    <xf numFmtId="191" fontId="12" fillId="33" borderId="24" xfId="150" applyNumberFormat="1" applyFont="1" applyFill="1" applyBorder="1" applyAlignment="1">
      <alignment horizontal="right" vertical="center"/>
    </xf>
    <xf numFmtId="175" fontId="21" fillId="0" borderId="11" xfId="0" applyFont="1" applyFill="1" applyBorder="1" applyAlignment="1" applyProtection="1">
      <alignment/>
      <protection/>
    </xf>
    <xf numFmtId="175" fontId="21" fillId="0" borderId="0" xfId="0" applyFont="1" applyFill="1" applyBorder="1" applyAlignment="1" applyProtection="1">
      <alignment horizontal="left"/>
      <protection/>
    </xf>
    <xf numFmtId="175" fontId="21" fillId="0" borderId="23" xfId="0" applyFont="1" applyFill="1" applyBorder="1" applyAlignment="1" applyProtection="1">
      <alignment horizontal="left"/>
      <protection/>
    </xf>
    <xf numFmtId="175" fontId="21" fillId="34" borderId="11" xfId="0" applyFont="1" applyFill="1" applyBorder="1" applyAlignment="1" applyProtection="1">
      <alignment horizontal="left" indent="1"/>
      <protection/>
    </xf>
    <xf numFmtId="175" fontId="21" fillId="34" borderId="0" xfId="0" applyFont="1" applyFill="1" applyBorder="1" applyAlignment="1" applyProtection="1">
      <alignment horizontal="left" indent="1"/>
      <protection/>
    </xf>
    <xf numFmtId="175" fontId="21" fillId="34" borderId="23" xfId="0" applyFont="1" applyFill="1" applyBorder="1" applyAlignment="1" applyProtection="1">
      <alignment horizontal="left" indent="1"/>
      <protection/>
    </xf>
    <xf numFmtId="37" fontId="21" fillId="34" borderId="23" xfId="0" applyNumberFormat="1" applyFont="1" applyFill="1" applyBorder="1" applyAlignment="1">
      <alignment/>
    </xf>
    <xf numFmtId="39" fontId="31" fillId="0" borderId="26" xfId="0" applyNumberFormat="1" applyFont="1" applyFill="1" applyBorder="1" applyAlignment="1" applyProtection="1">
      <alignment/>
      <protection/>
    </xf>
    <xf numFmtId="175" fontId="27" fillId="0" borderId="0" xfId="0" applyFont="1" applyBorder="1" applyAlignment="1">
      <alignment/>
    </xf>
    <xf numFmtId="170" fontId="29" fillId="0" borderId="10" xfId="0" applyNumberFormat="1" applyFont="1" applyBorder="1" applyAlignment="1" applyProtection="1">
      <alignment/>
      <protection/>
    </xf>
    <xf numFmtId="170" fontId="29" fillId="0" borderId="19" xfId="0" applyNumberFormat="1" applyFont="1" applyBorder="1" applyAlignment="1" applyProtection="1">
      <alignment/>
      <protection/>
    </xf>
    <xf numFmtId="175" fontId="28" fillId="0" borderId="20" xfId="0" applyFont="1" applyBorder="1" applyAlignment="1">
      <alignment/>
    </xf>
    <xf numFmtId="172" fontId="28" fillId="0" borderId="0" xfId="150" applyFont="1" applyBorder="1" applyAlignment="1">
      <alignment/>
    </xf>
    <xf numFmtId="170" fontId="29" fillId="0" borderId="11" xfId="0" applyNumberFormat="1" applyFont="1" applyBorder="1" applyAlignment="1" applyProtection="1">
      <alignment/>
      <protection/>
    </xf>
    <xf numFmtId="170" fontId="29" fillId="0" borderId="0" xfId="0" applyNumberFormat="1" applyFont="1" applyBorder="1" applyAlignment="1" applyProtection="1">
      <alignment/>
      <protection/>
    </xf>
    <xf numFmtId="175" fontId="28" fillId="0" borderId="18" xfId="0" applyFont="1" applyBorder="1" applyAlignment="1">
      <alignment/>
    </xf>
    <xf numFmtId="175" fontId="28" fillId="0" borderId="22" xfId="0" applyFont="1" applyBorder="1" applyAlignment="1">
      <alignment/>
    </xf>
    <xf numFmtId="172" fontId="4" fillId="0" borderId="0" xfId="150" applyFont="1" applyAlignment="1">
      <alignment/>
    </xf>
    <xf numFmtId="172" fontId="4" fillId="0" borderId="0" xfId="150" applyFont="1" applyFill="1" applyAlignment="1">
      <alignment/>
    </xf>
    <xf numFmtId="175" fontId="31" fillId="0" borderId="0" xfId="0" applyFont="1" applyAlignment="1" quotePrefix="1">
      <alignment/>
    </xf>
    <xf numFmtId="39" fontId="31" fillId="0" borderId="0" xfId="137" applyNumberFormat="1" applyFont="1" applyAlignment="1" quotePrefix="1">
      <alignment/>
      <protection/>
    </xf>
    <xf numFmtId="39" fontId="19" fillId="32" borderId="18" xfId="0" applyNumberFormat="1" applyFont="1" applyFill="1" applyBorder="1" applyAlignment="1" applyProtection="1">
      <alignment/>
      <protection/>
    </xf>
    <xf numFmtId="37" fontId="19" fillId="0" borderId="23" xfId="136" applyNumberFormat="1" applyFont="1" applyFill="1" applyBorder="1">
      <alignment/>
      <protection/>
    </xf>
    <xf numFmtId="37" fontId="13" fillId="0" borderId="18" xfId="136" applyNumberFormat="1" applyFont="1" applyFill="1" applyBorder="1">
      <alignment/>
      <protection/>
    </xf>
    <xf numFmtId="37" fontId="13" fillId="0" borderId="23" xfId="136" applyNumberFormat="1" applyFont="1" applyFill="1" applyBorder="1" quotePrefix="1">
      <alignment/>
      <protection/>
    </xf>
    <xf numFmtId="37" fontId="13" fillId="0" borderId="18" xfId="136" applyNumberFormat="1" applyFont="1" applyFill="1" applyBorder="1" quotePrefix="1">
      <alignment/>
      <protection/>
    </xf>
    <xf numFmtId="37" fontId="13" fillId="0" borderId="0" xfId="136" applyNumberFormat="1" applyFont="1" applyFill="1" applyBorder="1">
      <alignment/>
      <protection/>
    </xf>
    <xf numFmtId="170" fontId="12" fillId="33" borderId="39" xfId="0" applyNumberFormat="1" applyFont="1" applyFill="1" applyBorder="1" applyAlignment="1" applyProtection="1">
      <alignment horizontal="center" vertical="center"/>
      <protection/>
    </xf>
    <xf numFmtId="170" fontId="12" fillId="33" borderId="30" xfId="0" applyNumberFormat="1" applyFont="1" applyFill="1" applyBorder="1" applyAlignment="1" applyProtection="1">
      <alignment horizontal="center" vertical="center" wrapText="1"/>
      <protection/>
    </xf>
    <xf numFmtId="49" fontId="87" fillId="36" borderId="36" xfId="0" applyNumberFormat="1" applyFont="1" applyFill="1" applyBorder="1" applyAlignment="1" applyProtection="1">
      <alignment horizontal="center" vertical="center" wrapText="1"/>
      <protection/>
    </xf>
    <xf numFmtId="175" fontId="21" fillId="0" borderId="0" xfId="0" applyFont="1" applyFill="1" applyAlignment="1">
      <alignment/>
    </xf>
    <xf numFmtId="191" fontId="19" fillId="0" borderId="25" xfId="0" applyNumberFormat="1" applyFont="1" applyFill="1" applyBorder="1" applyAlignment="1" applyProtection="1">
      <alignment/>
      <protection/>
    </xf>
    <xf numFmtId="191" fontId="21" fillId="0" borderId="25" xfId="0" applyNumberFormat="1" applyFont="1" applyFill="1" applyBorder="1" applyAlignment="1" applyProtection="1">
      <alignment/>
      <protection/>
    </xf>
    <xf numFmtId="181" fontId="21" fillId="0" borderId="25" xfId="0" applyNumberFormat="1" applyFont="1" applyFill="1" applyBorder="1" applyAlignment="1" applyProtection="1">
      <alignment/>
      <protection/>
    </xf>
    <xf numFmtId="175" fontId="21" fillId="0" borderId="25" xfId="0" applyFont="1" applyFill="1" applyBorder="1" applyAlignment="1">
      <alignment horizontal="left" indent="2"/>
    </xf>
    <xf numFmtId="39" fontId="12" fillId="33" borderId="30" xfId="0" applyNumberFormat="1" applyFont="1" applyFill="1" applyBorder="1" applyAlignment="1" applyProtection="1">
      <alignment horizontal="right" vertical="center"/>
      <protection/>
    </xf>
    <xf numFmtId="191" fontId="12" fillId="33" borderId="30" xfId="0" applyNumberFormat="1" applyFont="1" applyFill="1" applyBorder="1" applyAlignment="1" applyProtection="1">
      <alignment horizontal="right" vertical="center"/>
      <protection/>
    </xf>
    <xf numFmtId="181" fontId="19" fillId="0" borderId="25" xfId="0" applyNumberFormat="1" applyFont="1" applyFill="1" applyBorder="1" applyAlignment="1" applyProtection="1">
      <alignment/>
      <protection/>
    </xf>
    <xf numFmtId="175" fontId="21" fillId="0" borderId="32" xfId="0" applyFont="1" applyFill="1" applyBorder="1" applyAlignment="1">
      <alignment/>
    </xf>
    <xf numFmtId="191" fontId="21" fillId="0" borderId="32" xfId="0" applyNumberFormat="1" applyFont="1" applyFill="1" applyBorder="1" applyAlignment="1" applyProtection="1">
      <alignment/>
      <protection/>
    </xf>
    <xf numFmtId="181" fontId="21" fillId="0" borderId="32" xfId="0" applyNumberFormat="1" applyFont="1" applyFill="1" applyBorder="1" applyAlignment="1" applyProtection="1">
      <alignment/>
      <protection/>
    </xf>
    <xf numFmtId="175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39" fontId="21" fillId="0" borderId="0" xfId="137" applyNumberFormat="1" applyFont="1" applyAlignment="1">
      <alignment horizontal="center"/>
      <protection/>
    </xf>
    <xf numFmtId="0" fontId="14" fillId="0" borderId="0" xfId="136" applyFont="1" applyAlignment="1">
      <alignment horizontal="center"/>
      <protection/>
    </xf>
    <xf numFmtId="175" fontId="16" fillId="0" borderId="19" xfId="0" applyFont="1" applyFill="1" applyBorder="1" applyAlignment="1">
      <alignment horizontal="left"/>
    </xf>
    <xf numFmtId="175" fontId="16" fillId="0" borderId="20" xfId="0" applyFont="1" applyFill="1" applyBorder="1" applyAlignment="1">
      <alignment horizontal="left"/>
    </xf>
    <xf numFmtId="175" fontId="16" fillId="0" borderId="0" xfId="0" applyFont="1" applyFill="1" applyBorder="1" applyAlignment="1">
      <alignment horizontal="left"/>
    </xf>
    <xf numFmtId="175" fontId="16" fillId="0" borderId="18" xfId="0" applyFont="1" applyFill="1" applyBorder="1" applyAlignment="1">
      <alignment horizontal="left"/>
    </xf>
    <xf numFmtId="175" fontId="16" fillId="0" borderId="21" xfId="0" applyFont="1" applyFill="1" applyBorder="1" applyAlignment="1">
      <alignment horizontal="left"/>
    </xf>
    <xf numFmtId="175" fontId="16" fillId="0" borderId="22" xfId="0" applyFont="1" applyFill="1" applyBorder="1" applyAlignment="1">
      <alignment horizontal="left"/>
    </xf>
    <xf numFmtId="0" fontId="13" fillId="0" borderId="0" xfId="136" applyFont="1" applyFill="1" applyBorder="1" applyAlignment="1" applyProtection="1">
      <alignment horizontal="center"/>
      <protection locked="0"/>
    </xf>
    <xf numFmtId="0" fontId="37" fillId="0" borderId="21" xfId="136" applyFont="1" applyFill="1" applyBorder="1" applyAlignment="1">
      <alignment horizontal="right" vertical="center"/>
      <protection/>
    </xf>
    <xf numFmtId="0" fontId="21" fillId="0" borderId="0" xfId="0" applyNumberFormat="1" applyFont="1" applyFill="1" applyAlignment="1">
      <alignment horizontal="center"/>
    </xf>
    <xf numFmtId="39" fontId="25" fillId="0" borderId="0" xfId="137" applyNumberFormat="1" applyFont="1" applyAlignment="1">
      <alignment horizontal="center"/>
      <protection/>
    </xf>
    <xf numFmtId="0" fontId="16" fillId="0" borderId="0" xfId="137" applyFont="1" applyFill="1" applyAlignment="1">
      <alignment horizontal="center"/>
      <protection/>
    </xf>
    <xf numFmtId="39" fontId="28" fillId="0" borderId="0" xfId="137" applyNumberFormat="1" applyFont="1" applyAlignment="1">
      <alignment horizontal="center"/>
      <protection/>
    </xf>
    <xf numFmtId="175" fontId="28" fillId="0" borderId="0" xfId="0" applyFont="1" applyAlignment="1">
      <alignment horizontal="center"/>
    </xf>
    <xf numFmtId="175" fontId="25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39" fontId="38" fillId="0" borderId="0" xfId="137" applyNumberFormat="1" applyFont="1" applyAlignment="1">
      <alignment horizontal="center"/>
      <protection/>
    </xf>
    <xf numFmtId="175" fontId="16" fillId="0" borderId="10" xfId="0" applyFont="1" applyBorder="1" applyAlignment="1">
      <alignment horizontal="left"/>
    </xf>
    <xf numFmtId="175" fontId="16" fillId="0" borderId="19" xfId="0" applyFont="1" applyBorder="1" applyAlignment="1">
      <alignment horizontal="left"/>
    </xf>
    <xf numFmtId="175" fontId="16" fillId="0" borderId="20" xfId="0" applyFont="1" applyBorder="1" applyAlignment="1">
      <alignment horizontal="left"/>
    </xf>
    <xf numFmtId="175" fontId="16" fillId="0" borderId="11" xfId="0" applyFont="1" applyBorder="1" applyAlignment="1">
      <alignment horizontal="left"/>
    </xf>
    <xf numFmtId="175" fontId="16" fillId="0" borderId="0" xfId="0" applyFont="1" applyBorder="1" applyAlignment="1">
      <alignment horizontal="left"/>
    </xf>
    <xf numFmtId="175" fontId="16" fillId="0" borderId="18" xfId="0" applyFont="1" applyBorder="1" applyAlignment="1">
      <alignment horizontal="left"/>
    </xf>
    <xf numFmtId="175" fontId="16" fillId="0" borderId="12" xfId="0" applyFont="1" applyBorder="1" applyAlignment="1">
      <alignment horizontal="left"/>
    </xf>
    <xf numFmtId="175" fontId="16" fillId="0" borderId="21" xfId="0" applyFont="1" applyBorder="1" applyAlignment="1">
      <alignment horizontal="left"/>
    </xf>
    <xf numFmtId="175" fontId="16" fillId="0" borderId="22" xfId="0" applyFont="1" applyBorder="1" applyAlignment="1">
      <alignment horizontal="left"/>
    </xf>
    <xf numFmtId="0" fontId="13" fillId="0" borderId="0" xfId="137" applyFont="1" applyAlignment="1">
      <alignment horizontal="center"/>
      <protection/>
    </xf>
    <xf numFmtId="17" fontId="13" fillId="0" borderId="0" xfId="137" applyNumberFormat="1" applyFont="1" applyFill="1" applyBorder="1" applyAlignment="1" quotePrefix="1">
      <alignment horizontal="center"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5" fontId="1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39" fontId="31" fillId="0" borderId="0" xfId="137" applyNumberFormat="1" applyFont="1" applyAlignment="1">
      <alignment horizontal="center"/>
      <protection/>
    </xf>
    <xf numFmtId="170" fontId="30" fillId="33" borderId="30" xfId="0" applyNumberFormat="1" applyFont="1" applyFill="1" applyBorder="1" applyAlignment="1" applyProtection="1">
      <alignment horizontal="center" vertical="center" wrapText="1"/>
      <protection/>
    </xf>
    <xf numFmtId="170" fontId="30" fillId="33" borderId="32" xfId="0" applyNumberFormat="1" applyFont="1" applyFill="1" applyBorder="1" applyAlignment="1" applyProtection="1">
      <alignment horizontal="center" vertical="center" wrapText="1"/>
      <protection/>
    </xf>
    <xf numFmtId="170" fontId="30" fillId="33" borderId="30" xfId="0" applyNumberFormat="1" applyFont="1" applyFill="1" applyBorder="1" applyAlignment="1" applyProtection="1">
      <alignment horizontal="center" vertical="center"/>
      <protection/>
    </xf>
    <xf numFmtId="170" fontId="30" fillId="33" borderId="32" xfId="0" applyNumberFormat="1" applyFont="1" applyFill="1" applyBorder="1" applyAlignment="1" applyProtection="1">
      <alignment horizontal="center" vertical="center"/>
      <protection/>
    </xf>
    <xf numFmtId="39" fontId="31" fillId="0" borderId="19" xfId="137" applyNumberFormat="1" applyFont="1" applyBorder="1" applyAlignment="1">
      <alignment horizontal="center"/>
      <protection/>
    </xf>
    <xf numFmtId="176" fontId="30" fillId="33" borderId="30" xfId="0" applyNumberFormat="1" applyFont="1" applyFill="1" applyBorder="1" applyAlignment="1" applyProtection="1">
      <alignment horizontal="center" vertical="center" wrapText="1"/>
      <protection/>
    </xf>
    <xf numFmtId="176" fontId="30" fillId="33" borderId="32" xfId="0" applyNumberFormat="1" applyFont="1" applyFill="1" applyBorder="1" applyAlignment="1" applyProtection="1">
      <alignment horizontal="center" vertical="center" wrapText="1"/>
      <protection/>
    </xf>
    <xf numFmtId="176" fontId="88" fillId="0" borderId="28" xfId="0" applyNumberFormat="1" applyFont="1" applyFill="1" applyBorder="1" applyAlignment="1" applyProtection="1">
      <alignment horizontal="center"/>
      <protection/>
    </xf>
    <xf numFmtId="0" fontId="18" fillId="0" borderId="0" xfId="136" applyFont="1" applyAlignment="1">
      <alignment horizontal="center"/>
      <protection/>
    </xf>
    <xf numFmtId="0" fontId="31" fillId="0" borderId="0" xfId="0" applyNumberFormat="1" applyFont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13" fillId="0" borderId="0" xfId="137" applyFont="1" applyFill="1" applyAlignment="1">
      <alignment horizontal="center"/>
      <protection/>
    </xf>
    <xf numFmtId="0" fontId="24" fillId="0" borderId="0" xfId="137" applyFont="1" applyFill="1" applyAlignment="1">
      <alignment horizontal="center"/>
      <protection/>
    </xf>
    <xf numFmtId="0" fontId="24" fillId="0" borderId="0" xfId="136" applyFont="1" applyAlignment="1">
      <alignment horizontal="center"/>
      <protection/>
    </xf>
    <xf numFmtId="175" fontId="78" fillId="34" borderId="0" xfId="0" applyFont="1" applyFill="1" applyBorder="1" applyAlignment="1" applyProtection="1">
      <alignment horizontal="center" vertical="center"/>
      <protection/>
    </xf>
    <xf numFmtId="0" fontId="14" fillId="0" borderId="0" xfId="137" applyFont="1" applyFill="1" applyAlignment="1">
      <alignment horizontal="center"/>
      <protection/>
    </xf>
    <xf numFmtId="170" fontId="29" fillId="0" borderId="10" xfId="0" applyNumberFormat="1" applyFont="1" applyBorder="1" applyAlignment="1" applyProtection="1">
      <alignment horizontal="left"/>
      <protection/>
    </xf>
    <xf numFmtId="170" fontId="29" fillId="0" borderId="19" xfId="0" applyNumberFormat="1" applyFont="1" applyBorder="1" applyAlignment="1" applyProtection="1">
      <alignment horizontal="left"/>
      <protection/>
    </xf>
    <xf numFmtId="170" fontId="29" fillId="0" borderId="20" xfId="0" applyNumberFormat="1" applyFont="1" applyBorder="1" applyAlignment="1" applyProtection="1">
      <alignment horizontal="left"/>
      <protection/>
    </xf>
    <xf numFmtId="170" fontId="29" fillId="0" borderId="11" xfId="0" applyNumberFormat="1" applyFont="1" applyBorder="1" applyAlignment="1" applyProtection="1">
      <alignment horizontal="left"/>
      <protection/>
    </xf>
    <xf numFmtId="170" fontId="29" fillId="0" borderId="0" xfId="0" applyNumberFormat="1" applyFont="1" applyBorder="1" applyAlignment="1" applyProtection="1">
      <alignment horizontal="left"/>
      <protection/>
    </xf>
    <xf numFmtId="170" fontId="29" fillId="0" borderId="18" xfId="0" applyNumberFormat="1" applyFont="1" applyBorder="1" applyAlignment="1" applyProtection="1">
      <alignment horizontal="left"/>
      <protection/>
    </xf>
    <xf numFmtId="170" fontId="29" fillId="0" borderId="12" xfId="0" applyNumberFormat="1" applyFont="1" applyBorder="1" applyAlignment="1" applyProtection="1">
      <alignment horizontal="left"/>
      <protection/>
    </xf>
    <xf numFmtId="170" fontId="29" fillId="0" borderId="21" xfId="0" applyNumberFormat="1" applyFont="1" applyBorder="1" applyAlignment="1" applyProtection="1">
      <alignment horizontal="left"/>
      <protection/>
    </xf>
    <xf numFmtId="170" fontId="29" fillId="0" borderId="22" xfId="0" applyNumberFormat="1" applyFont="1" applyBorder="1" applyAlignment="1" applyProtection="1">
      <alignment horizontal="left"/>
      <protection/>
    </xf>
    <xf numFmtId="170" fontId="19" fillId="0" borderId="0" xfId="0" applyNumberFormat="1" applyFont="1" applyBorder="1" applyAlignment="1" applyProtection="1">
      <alignment horizontal="center"/>
      <protection/>
    </xf>
    <xf numFmtId="170" fontId="27" fillId="0" borderId="0" xfId="0" applyNumberFormat="1" applyFont="1" applyBorder="1" applyAlignment="1" applyProtection="1">
      <alignment horizontal="right"/>
      <protection/>
    </xf>
  </cellXfs>
  <cellStyles count="1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2" xfId="60"/>
    <cellStyle name="Normal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2 2 3" xfId="68"/>
    <cellStyle name="Normal 3 2 2 3 2" xfId="69"/>
    <cellStyle name="Normal 3 2 2 4" xfId="70"/>
    <cellStyle name="Normal 3 2 3" xfId="71"/>
    <cellStyle name="Normal 3 2 3 2" xfId="72"/>
    <cellStyle name="Normal 3 2 3 3" xfId="73"/>
    <cellStyle name="Normal 3 2 4" xfId="74"/>
    <cellStyle name="Normal 3 2 4 2" xfId="75"/>
    <cellStyle name="Normal 3 2 5" xfId="76"/>
    <cellStyle name="Normal 3 2 5 2" xfId="77"/>
    <cellStyle name="Normal 3 2 6" xfId="78"/>
    <cellStyle name="Normal 3 3" xfId="79"/>
    <cellStyle name="Normal 3 3 2" xfId="80"/>
    <cellStyle name="Normal 3 3 2 2" xfId="81"/>
    <cellStyle name="Normal 3 3 3" xfId="82"/>
    <cellStyle name="Normal 3 3 3 2" xfId="83"/>
    <cellStyle name="Normal 3 3 4" xfId="84"/>
    <cellStyle name="Normal 3 4" xfId="85"/>
    <cellStyle name="Normal 3 4 2" xfId="86"/>
    <cellStyle name="Normal 3 4 3" xfId="87"/>
    <cellStyle name="Normal 3 5" xfId="88"/>
    <cellStyle name="Normal 3 5 2" xfId="89"/>
    <cellStyle name="Normal 3 6" xfId="90"/>
    <cellStyle name="Normal 3 6 2" xfId="91"/>
    <cellStyle name="Normal 3 7" xfId="92"/>
    <cellStyle name="Normal 3 7 2" xfId="93"/>
    <cellStyle name="Normal 3 8" xfId="94"/>
    <cellStyle name="Normal 3 9" xfId="95"/>
    <cellStyle name="Normal 4" xfId="96"/>
    <cellStyle name="Normal 4 2" xfId="97"/>
    <cellStyle name="Normal 4 2 2" xfId="98"/>
    <cellStyle name="Normal 4 3" xfId="99"/>
    <cellStyle name="Normal 4 3 2" xfId="100"/>
    <cellStyle name="Normal 4 4" xfId="101"/>
    <cellStyle name="Normal 4 5" xfId="102"/>
    <cellStyle name="Normal 4 6" xfId="103"/>
    <cellStyle name="Normal 5" xfId="104"/>
    <cellStyle name="Normal 5 2" xfId="105"/>
    <cellStyle name="Normal 5 2 2" xfId="106"/>
    <cellStyle name="Normal 5 2 2 2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4" xfId="113"/>
    <cellStyle name="Normal 5 4 2" xfId="114"/>
    <cellStyle name="Normal 5 5" xfId="115"/>
    <cellStyle name="Normal 5 5 2" xfId="116"/>
    <cellStyle name="Normal 5 6" xfId="117"/>
    <cellStyle name="Normal 6" xfId="118"/>
    <cellStyle name="Normal 6 2" xfId="119"/>
    <cellStyle name="Normal 6 2 2" xfId="120"/>
    <cellStyle name="Normal 6 2 2 2" xfId="121"/>
    <cellStyle name="Normal 6 2 3" xfId="122"/>
    <cellStyle name="Normal 6 2 3 2" xfId="123"/>
    <cellStyle name="Normal 6 2 4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131"/>
    <cellStyle name="Normal 7" xfId="132"/>
    <cellStyle name="Normal 8" xfId="133"/>
    <cellStyle name="Normal 8 2" xfId="134"/>
    <cellStyle name="Normal 9" xfId="135"/>
    <cellStyle name="Normal_BALA04" xfId="136"/>
    <cellStyle name="Normal_DEMOS04" xfId="137"/>
    <cellStyle name="Nota" xfId="138"/>
    <cellStyle name="Percent" xfId="139"/>
    <cellStyle name="Saíd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  <cellStyle name="Comma" xfId="150"/>
    <cellStyle name="Vírgula 2" xfId="151"/>
    <cellStyle name="Vírgula 2 2" xfId="152"/>
    <cellStyle name="Vírgula 2 3" xfId="153"/>
    <cellStyle name="Vírgula 3" xfId="154"/>
    <cellStyle name="Vírgula 3 2" xfId="155"/>
    <cellStyle name="Vírgula 4" xfId="156"/>
    <cellStyle name="Vírgula 5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3600450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505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2095500</xdr:colOff>
      <xdr:row>3</xdr:row>
      <xdr:rowOff>190500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1409700</xdr:colOff>
      <xdr:row>4</xdr:row>
      <xdr:rowOff>9525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2305050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1952625</xdr:colOff>
      <xdr:row>3</xdr:row>
      <xdr:rowOff>180975</xdr:rowOff>
    </xdr:to>
    <xdr:pic>
      <xdr:nvPicPr>
        <xdr:cNvPr id="1" name="Picture 1" descr="logocodevasf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1438275</xdr:colOff>
      <xdr:row>3</xdr:row>
      <xdr:rowOff>161925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66"/>
  <sheetViews>
    <sheetView showGridLines="0" tabSelected="1" zoomScale="90" zoomScaleNormal="90" workbookViewId="0" topLeftCell="A1">
      <selection activeCell="N18" sqref="N18"/>
    </sheetView>
  </sheetViews>
  <sheetFormatPr defaultColWidth="9.33203125" defaultRowHeight="10.5"/>
  <cols>
    <col min="1" max="1" width="1.83203125" style="1" customWidth="1"/>
    <col min="2" max="2" width="65.33203125" style="1" customWidth="1"/>
    <col min="3" max="3" width="9.83203125" style="34" customWidth="1"/>
    <col min="4" max="4" width="31.16015625" style="1" customWidth="1"/>
    <col min="5" max="5" width="29.66015625" style="1" customWidth="1"/>
    <col min="6" max="6" width="65.5" style="1" customWidth="1"/>
    <col min="7" max="7" width="11.33203125" style="34" customWidth="1"/>
    <col min="8" max="8" width="36.5" style="1" customWidth="1"/>
    <col min="9" max="9" width="32.83203125" style="1" customWidth="1"/>
    <col min="10" max="10" width="1.5" style="1" customWidth="1"/>
    <col min="11" max="11" width="21" style="136" bestFit="1" customWidth="1"/>
    <col min="12" max="16384" width="9.33203125" style="1" customWidth="1"/>
  </cols>
  <sheetData>
    <row r="1" ht="8.25" customHeight="1"/>
    <row r="2" spans="2:9" ht="15">
      <c r="B2" s="2"/>
      <c r="C2" s="394" t="s">
        <v>221</v>
      </c>
      <c r="D2" s="394"/>
      <c r="E2" s="394"/>
      <c r="F2" s="394"/>
      <c r="G2" s="394"/>
      <c r="H2" s="394"/>
      <c r="I2" s="395"/>
    </row>
    <row r="3" spans="2:9" ht="15">
      <c r="B3" s="3"/>
      <c r="C3" s="396" t="s">
        <v>18</v>
      </c>
      <c r="D3" s="396"/>
      <c r="E3" s="396"/>
      <c r="F3" s="396"/>
      <c r="G3" s="396"/>
      <c r="H3" s="396"/>
      <c r="I3" s="397"/>
    </row>
    <row r="4" spans="2:9" ht="15">
      <c r="B4" s="4"/>
      <c r="C4" s="398" t="s">
        <v>4</v>
      </c>
      <c r="D4" s="398"/>
      <c r="E4" s="398"/>
      <c r="F4" s="398"/>
      <c r="G4" s="398"/>
      <c r="H4" s="398"/>
      <c r="I4" s="399"/>
    </row>
    <row r="5" spans="2:9" ht="19.5">
      <c r="B5" s="5"/>
      <c r="C5" s="33"/>
      <c r="D5" s="6"/>
      <c r="E5" s="6"/>
      <c r="F5" s="6"/>
      <c r="G5"/>
      <c r="H5"/>
      <c r="I5"/>
    </row>
    <row r="6" spans="2:9" ht="15.75">
      <c r="B6" s="400" t="s">
        <v>161</v>
      </c>
      <c r="C6" s="400"/>
      <c r="D6" s="400"/>
      <c r="E6" s="400"/>
      <c r="F6" s="400"/>
      <c r="G6" s="400"/>
      <c r="H6" s="400"/>
      <c r="I6" s="400"/>
    </row>
    <row r="7" spans="2:9" ht="15.75">
      <c r="B7" s="400" t="s">
        <v>230</v>
      </c>
      <c r="C7" s="400"/>
      <c r="D7" s="400"/>
      <c r="E7" s="400"/>
      <c r="F7" s="400"/>
      <c r="G7" s="400"/>
      <c r="H7" s="400"/>
      <c r="I7" s="400"/>
    </row>
    <row r="8" spans="8:10" ht="15">
      <c r="H8" s="401" t="s">
        <v>42</v>
      </c>
      <c r="I8" s="401"/>
      <c r="J8" s="220"/>
    </row>
    <row r="9" spans="2:9" ht="15.75">
      <c r="B9" s="218" t="s">
        <v>11</v>
      </c>
      <c r="C9" s="218" t="s">
        <v>15</v>
      </c>
      <c r="D9" s="341" t="s">
        <v>231</v>
      </c>
      <c r="E9" s="341" t="s">
        <v>211</v>
      </c>
      <c r="F9" s="218" t="s">
        <v>0</v>
      </c>
      <c r="G9" s="218" t="s">
        <v>15</v>
      </c>
      <c r="H9" s="341" t="s">
        <v>231</v>
      </c>
      <c r="I9" s="341" t="s">
        <v>211</v>
      </c>
    </row>
    <row r="10" spans="2:9" ht="15.75">
      <c r="B10" s="132" t="s">
        <v>56</v>
      </c>
      <c r="C10" s="74"/>
      <c r="D10" s="291">
        <v>357368258.28999996</v>
      </c>
      <c r="E10" s="292">
        <v>351014566.88</v>
      </c>
      <c r="F10" s="72" t="s">
        <v>70</v>
      </c>
      <c r="G10" s="74"/>
      <c r="H10" s="291">
        <v>3918374784.25</v>
      </c>
      <c r="I10" s="291">
        <v>3865061572.1699996</v>
      </c>
    </row>
    <row r="11" spans="2:9" ht="15.75">
      <c r="B11" s="132" t="s">
        <v>19</v>
      </c>
      <c r="C11" s="73" t="s">
        <v>49</v>
      </c>
      <c r="D11" s="301">
        <v>193862626.09</v>
      </c>
      <c r="E11" s="371">
        <v>201406205.1</v>
      </c>
      <c r="F11" s="72" t="s">
        <v>20</v>
      </c>
      <c r="G11" s="74">
        <v>10</v>
      </c>
      <c r="H11" s="301">
        <v>85349616.36</v>
      </c>
      <c r="I11" s="301">
        <v>75532368.59</v>
      </c>
    </row>
    <row r="12" spans="2:9" ht="15.75">
      <c r="B12" s="132" t="s">
        <v>76</v>
      </c>
      <c r="C12" s="73" t="s">
        <v>33</v>
      </c>
      <c r="D12" s="372">
        <v>74753487.94</v>
      </c>
      <c r="E12" s="373">
        <v>65023026.55</v>
      </c>
      <c r="F12" s="70" t="s">
        <v>154</v>
      </c>
      <c r="G12" s="74"/>
      <c r="H12" s="293">
        <v>82710436.8</v>
      </c>
      <c r="I12" s="293">
        <v>66511054.85</v>
      </c>
    </row>
    <row r="13" spans="2:13" ht="15.75">
      <c r="B13" s="131" t="s">
        <v>25</v>
      </c>
      <c r="C13" s="74"/>
      <c r="D13" s="293">
        <v>74753487.94</v>
      </c>
      <c r="E13" s="294">
        <v>65023026.55</v>
      </c>
      <c r="F13" s="70" t="s">
        <v>103</v>
      </c>
      <c r="G13" s="67"/>
      <c r="H13" s="303">
        <v>2639179.56</v>
      </c>
      <c r="I13" s="303">
        <v>9021313.74</v>
      </c>
      <c r="M13" s="234"/>
    </row>
    <row r="14" spans="2:9" ht="15.75">
      <c r="B14" s="132" t="s">
        <v>21</v>
      </c>
      <c r="C14" s="73" t="s">
        <v>34</v>
      </c>
      <c r="D14" s="301">
        <v>88752144.25999999</v>
      </c>
      <c r="E14" s="371">
        <v>84585335.23</v>
      </c>
      <c r="F14" s="72" t="s">
        <v>142</v>
      </c>
      <c r="G14" s="74">
        <v>11</v>
      </c>
      <c r="H14" s="370">
        <v>207586247.42</v>
      </c>
      <c r="I14" s="370">
        <v>219563900.46999997</v>
      </c>
    </row>
    <row r="15" spans="2:9" ht="15.75">
      <c r="B15" s="199" t="s">
        <v>1</v>
      </c>
      <c r="C15" s="74"/>
      <c r="D15" s="293">
        <v>1211573.41</v>
      </c>
      <c r="E15" s="294">
        <v>2190009.96</v>
      </c>
      <c r="F15" s="72" t="s">
        <v>23</v>
      </c>
      <c r="G15" s="75">
        <v>12</v>
      </c>
      <c r="H15" s="301">
        <v>3625438920.47</v>
      </c>
      <c r="I15" s="301">
        <v>3569965303.1099997</v>
      </c>
    </row>
    <row r="16" spans="2:9" ht="15.75">
      <c r="B16" s="195" t="s">
        <v>22</v>
      </c>
      <c r="C16" s="74"/>
      <c r="D16" s="293">
        <v>63541</v>
      </c>
      <c r="E16" s="294">
        <v>2847098.46</v>
      </c>
      <c r="F16" s="78"/>
      <c r="G16" s="75"/>
      <c r="H16" s="293"/>
      <c r="I16" s="293"/>
    </row>
    <row r="17" spans="2:9" ht="15.75">
      <c r="B17" s="195" t="s">
        <v>75</v>
      </c>
      <c r="C17" s="74"/>
      <c r="D17" s="293">
        <v>86807469.77</v>
      </c>
      <c r="E17" s="293">
        <v>79002218.5</v>
      </c>
      <c r="F17" s="78"/>
      <c r="G17" s="75"/>
      <c r="H17" s="293"/>
      <c r="I17" s="293"/>
    </row>
    <row r="18" spans="2:13" ht="15.75">
      <c r="B18" s="233" t="s">
        <v>145</v>
      </c>
      <c r="C18" s="71"/>
      <c r="D18" s="293">
        <v>456602.67</v>
      </c>
      <c r="E18" s="294">
        <v>432930.3</v>
      </c>
      <c r="F18" s="72" t="s">
        <v>57</v>
      </c>
      <c r="G18" s="75"/>
      <c r="H18" s="291">
        <v>65264450.08</v>
      </c>
      <c r="I18" s="291">
        <v>195774758.57999998</v>
      </c>
      <c r="M18" s="234"/>
    </row>
    <row r="19" spans="2:9" ht="15.75">
      <c r="B19" s="233" t="s">
        <v>146</v>
      </c>
      <c r="C19" s="71"/>
      <c r="D19" s="293">
        <v>212957.41</v>
      </c>
      <c r="E19" s="293">
        <v>113078.01</v>
      </c>
      <c r="F19" s="76" t="s">
        <v>24</v>
      </c>
      <c r="G19" s="75">
        <v>13</v>
      </c>
      <c r="H19" s="301">
        <v>65264450.08</v>
      </c>
      <c r="I19" s="301">
        <v>195774758.57999998</v>
      </c>
    </row>
    <row r="20" spans="2:9" ht="15.75">
      <c r="B20" s="233"/>
      <c r="C20" s="71"/>
      <c r="D20" s="293"/>
      <c r="E20" s="293"/>
      <c r="F20" s="70" t="s">
        <v>102</v>
      </c>
      <c r="G20" s="75"/>
      <c r="H20" s="293">
        <v>25637213.71</v>
      </c>
      <c r="I20" s="293">
        <v>23406105.64</v>
      </c>
    </row>
    <row r="21" spans="2:9" ht="15.75">
      <c r="B21" s="72" t="s">
        <v>57</v>
      </c>
      <c r="C21" s="74"/>
      <c r="D21" s="295">
        <v>2392057421.8199997</v>
      </c>
      <c r="E21" s="296">
        <v>2395609801.67</v>
      </c>
      <c r="F21" s="70" t="s">
        <v>54</v>
      </c>
      <c r="G21" s="75"/>
      <c r="H21" s="293">
        <v>0</v>
      </c>
      <c r="I21" s="293">
        <v>3605000</v>
      </c>
    </row>
    <row r="22" spans="2:9" ht="15.75">
      <c r="B22" s="72" t="s">
        <v>77</v>
      </c>
      <c r="C22" s="73" t="s">
        <v>35</v>
      </c>
      <c r="D22" s="301">
        <v>87020615.62000002</v>
      </c>
      <c r="E22" s="371">
        <v>122256677.24999997</v>
      </c>
      <c r="F22" s="70" t="s">
        <v>55</v>
      </c>
      <c r="G22" s="75"/>
      <c r="H22" s="293">
        <v>39627236.37</v>
      </c>
      <c r="I22" s="293">
        <v>168763652.94</v>
      </c>
    </row>
    <row r="23" spans="2:9" ht="15.75">
      <c r="B23" s="70" t="s">
        <v>78</v>
      </c>
      <c r="C23" s="73"/>
      <c r="D23" s="293">
        <v>4543903.37</v>
      </c>
      <c r="E23" s="294">
        <v>5767023.6</v>
      </c>
      <c r="F23" s="70"/>
      <c r="G23" s="75"/>
      <c r="H23" s="293"/>
      <c r="I23" s="293"/>
    </row>
    <row r="24" spans="2:9" ht="15.75">
      <c r="B24" s="70" t="s">
        <v>79</v>
      </c>
      <c r="C24" s="73"/>
      <c r="D24" s="293">
        <v>82377275.05000001</v>
      </c>
      <c r="E24" s="294">
        <v>116395884.38999997</v>
      </c>
      <c r="F24" s="70"/>
      <c r="G24" s="75"/>
      <c r="H24" s="293"/>
      <c r="I24" s="293"/>
    </row>
    <row r="25" spans="2:9" ht="15.75">
      <c r="B25" s="70" t="s">
        <v>141</v>
      </c>
      <c r="C25" s="73"/>
      <c r="D25" s="293">
        <v>99437.2</v>
      </c>
      <c r="E25" s="294">
        <v>93769.26</v>
      </c>
      <c r="F25" s="72" t="s">
        <v>71</v>
      </c>
      <c r="G25" s="75">
        <v>14</v>
      </c>
      <c r="H25" s="304">
        <v>-1234213554.2200003</v>
      </c>
      <c r="I25" s="304">
        <v>-1314211962.2000017</v>
      </c>
    </row>
    <row r="26" spans="2:9" ht="15.75">
      <c r="B26" s="72" t="s">
        <v>80</v>
      </c>
      <c r="C26" s="73" t="s">
        <v>36</v>
      </c>
      <c r="D26" s="301">
        <v>2486997.49</v>
      </c>
      <c r="E26" s="371">
        <v>2489238.5</v>
      </c>
      <c r="F26" s="78" t="s">
        <v>2</v>
      </c>
      <c r="G26" s="75"/>
      <c r="H26" s="293">
        <v>5554260287.1</v>
      </c>
      <c r="I26" s="293">
        <v>4294750463.7</v>
      </c>
    </row>
    <row r="27" spans="2:9" ht="15.75">
      <c r="B27" s="72" t="s">
        <v>81</v>
      </c>
      <c r="C27" s="73" t="s">
        <v>37</v>
      </c>
      <c r="D27" s="301">
        <v>2294576293.2599998</v>
      </c>
      <c r="E27" s="374">
        <v>2264563339.76</v>
      </c>
      <c r="F27" s="78" t="s">
        <v>26</v>
      </c>
      <c r="G27" s="75"/>
      <c r="H27" s="293">
        <v>1324941688.07</v>
      </c>
      <c r="I27" s="293">
        <v>1259509823.4</v>
      </c>
    </row>
    <row r="28" spans="2:13" ht="15.75">
      <c r="B28" s="195" t="s">
        <v>83</v>
      </c>
      <c r="C28" s="77"/>
      <c r="D28" s="299">
        <v>916966482.5</v>
      </c>
      <c r="E28" s="300">
        <v>809676508.8500003</v>
      </c>
      <c r="F28" s="70" t="s">
        <v>68</v>
      </c>
      <c r="G28" s="75"/>
      <c r="H28" s="293">
        <v>21553.72</v>
      </c>
      <c r="I28" s="293">
        <v>23035.48</v>
      </c>
      <c r="M28" s="234"/>
    </row>
    <row r="29" spans="2:13" ht="15.75">
      <c r="B29" s="195" t="s">
        <v>84</v>
      </c>
      <c r="C29" s="77"/>
      <c r="D29" s="299">
        <v>1377609810.7599998</v>
      </c>
      <c r="E29" s="300">
        <v>1454886830.91</v>
      </c>
      <c r="F29" s="78" t="s">
        <v>41</v>
      </c>
      <c r="G29" s="75"/>
      <c r="H29" s="293">
        <v>-8113437083.110001</v>
      </c>
      <c r="I29" s="293">
        <v>-6868495284.780002</v>
      </c>
      <c r="K29" s="243"/>
      <c r="M29" s="234"/>
    </row>
    <row r="30" spans="2:13" ht="15.75">
      <c r="B30" s="72" t="s">
        <v>82</v>
      </c>
      <c r="C30" s="73" t="s">
        <v>38</v>
      </c>
      <c r="D30" s="301">
        <v>7973515.449999999</v>
      </c>
      <c r="E30" s="374">
        <v>6300546.16</v>
      </c>
      <c r="F30" s="70"/>
      <c r="G30" s="75"/>
      <c r="H30" s="293"/>
      <c r="I30" s="293"/>
      <c r="K30" s="243"/>
      <c r="M30" s="234"/>
    </row>
    <row r="31" spans="2:9" ht="15.75">
      <c r="B31" s="3"/>
      <c r="C31" s="67"/>
      <c r="D31" s="297"/>
      <c r="E31" s="298"/>
      <c r="F31" s="78"/>
      <c r="G31" s="75"/>
      <c r="H31" s="293"/>
      <c r="I31" s="293"/>
    </row>
    <row r="32" spans="2:9" ht="15.75">
      <c r="B32" s="218" t="s">
        <v>3</v>
      </c>
      <c r="C32" s="218"/>
      <c r="D32" s="302">
        <v>2749425680.1099997</v>
      </c>
      <c r="E32" s="302">
        <v>2746624368.55</v>
      </c>
      <c r="F32" s="218" t="s">
        <v>27</v>
      </c>
      <c r="G32" s="218"/>
      <c r="H32" s="302">
        <v>2749425680.1099997</v>
      </c>
      <c r="I32" s="302">
        <v>2746624368.549998</v>
      </c>
    </row>
    <row r="33" spans="2:9" ht="15.75">
      <c r="B33" s="79"/>
      <c r="C33" s="79"/>
      <c r="D33" s="247"/>
      <c r="E33" s="194"/>
      <c r="F33" s="164"/>
      <c r="G33" s="35"/>
      <c r="H33" s="164"/>
      <c r="I33" s="164"/>
    </row>
    <row r="34" spans="2:9" ht="15">
      <c r="B34" s="393" t="s">
        <v>156</v>
      </c>
      <c r="C34" s="393"/>
      <c r="D34" s="402" t="s">
        <v>215</v>
      </c>
      <c r="E34" s="402"/>
      <c r="F34" s="402"/>
      <c r="G34" s="392" t="s">
        <v>217</v>
      </c>
      <c r="H34" s="392"/>
      <c r="I34" s="392"/>
    </row>
    <row r="35" spans="2:9" ht="15" customHeight="1">
      <c r="B35" s="393" t="s">
        <v>155</v>
      </c>
      <c r="C35" s="393"/>
      <c r="D35" s="390" t="s">
        <v>212</v>
      </c>
      <c r="E35" s="390"/>
      <c r="F35" s="390"/>
      <c r="G35" s="392" t="s">
        <v>209</v>
      </c>
      <c r="H35" s="392"/>
      <c r="I35" s="392"/>
    </row>
    <row r="36" spans="2:9" ht="15">
      <c r="B36" s="393" t="s">
        <v>157</v>
      </c>
      <c r="C36" s="393"/>
      <c r="D36" s="390" t="s">
        <v>216</v>
      </c>
      <c r="E36" s="390"/>
      <c r="F36" s="390"/>
      <c r="G36" s="392" t="s">
        <v>218</v>
      </c>
      <c r="H36" s="392"/>
      <c r="I36" s="392"/>
    </row>
    <row r="37" spans="2:9" ht="15">
      <c r="B37" s="148"/>
      <c r="C37" s="148"/>
      <c r="D37" s="289"/>
      <c r="E37" s="155"/>
      <c r="F37" s="155"/>
      <c r="G37" s="156"/>
      <c r="H37" s="231"/>
      <c r="I37" s="231"/>
    </row>
    <row r="38" spans="1:11" s="133" customFormat="1" ht="34.5" customHeight="1">
      <c r="A38" s="1"/>
      <c r="B38" s="157"/>
      <c r="C38" s="157"/>
      <c r="D38" s="246"/>
      <c r="E38" s="157"/>
      <c r="F38" s="158"/>
      <c r="G38" s="158"/>
      <c r="H38" s="288"/>
      <c r="I38" s="158"/>
      <c r="J38" s="135"/>
      <c r="K38" s="136"/>
    </row>
    <row r="39" spans="1:11" s="133" customFormat="1" ht="17.25" customHeight="1">
      <c r="A39" s="1"/>
      <c r="B39" s="391" t="s">
        <v>207</v>
      </c>
      <c r="C39" s="391"/>
      <c r="D39" s="391"/>
      <c r="E39" s="391"/>
      <c r="F39" s="158"/>
      <c r="G39" s="159" t="s">
        <v>198</v>
      </c>
      <c r="H39" s="159"/>
      <c r="I39" s="159"/>
      <c r="J39" s="135"/>
      <c r="K39" s="136"/>
    </row>
    <row r="40" spans="2:11" s="133" customFormat="1" ht="15.75">
      <c r="B40" s="391" t="s">
        <v>210</v>
      </c>
      <c r="C40" s="391"/>
      <c r="D40" s="391"/>
      <c r="E40" s="391"/>
      <c r="F40" s="254"/>
      <c r="G40" s="159" t="s">
        <v>200</v>
      </c>
      <c r="H40" s="252"/>
      <c r="I40" s="159"/>
      <c r="J40" s="135"/>
      <c r="K40" s="136"/>
    </row>
    <row r="41" spans="2:11" s="133" customFormat="1" ht="15.75">
      <c r="B41" s="391" t="s">
        <v>208</v>
      </c>
      <c r="C41" s="391"/>
      <c r="D41" s="391"/>
      <c r="E41" s="391"/>
      <c r="F41" s="254"/>
      <c r="G41" s="159" t="s">
        <v>199</v>
      </c>
      <c r="H41" s="252"/>
      <c r="I41" s="159"/>
      <c r="J41" s="10"/>
      <c r="K41" s="136"/>
    </row>
    <row r="42" spans="2:11" s="133" customFormat="1" ht="15.75">
      <c r="B42" s="390"/>
      <c r="C42" s="390"/>
      <c r="D42" s="390"/>
      <c r="E42" s="390"/>
      <c r="F42" s="389"/>
      <c r="G42" s="389"/>
      <c r="H42" s="389"/>
      <c r="I42" s="389"/>
      <c r="J42" s="134"/>
      <c r="K42" s="136"/>
    </row>
    <row r="43" spans="2:11" s="133" customFormat="1" ht="15.75">
      <c r="B43" s="148"/>
      <c r="C43" s="148"/>
      <c r="D43" s="148"/>
      <c r="E43" s="148"/>
      <c r="F43" s="1"/>
      <c r="G43" s="34"/>
      <c r="H43" s="1"/>
      <c r="I43" s="1"/>
      <c r="J43" s="134"/>
      <c r="K43" s="136"/>
    </row>
    <row r="44" spans="2:11" s="133" customFormat="1" ht="15.75">
      <c r="B44" s="1"/>
      <c r="C44" s="34"/>
      <c r="D44" s="1"/>
      <c r="E44" s="1"/>
      <c r="F44" s="1"/>
      <c r="G44" s="34"/>
      <c r="H44" s="1"/>
      <c r="I44" s="1"/>
      <c r="J44" s="134"/>
      <c r="K44" s="136"/>
    </row>
    <row r="45" spans="1:10" s="136" customFormat="1" ht="18">
      <c r="A45" s="1"/>
      <c r="B45" s="7"/>
      <c r="C45" s="34"/>
      <c r="D45" s="164"/>
      <c r="E45" s="5"/>
      <c r="F45" s="11"/>
      <c r="G45" s="35"/>
      <c r="H45" s="232"/>
      <c r="I45" s="232"/>
      <c r="J45" s="15"/>
    </row>
    <row r="46" spans="1:10" s="136" customFormat="1" ht="18">
      <c r="A46" s="1"/>
      <c r="B46" s="7"/>
      <c r="C46" s="34"/>
      <c r="D46" s="5"/>
      <c r="E46" s="5"/>
      <c r="F46" s="12"/>
      <c r="G46" s="12"/>
      <c r="H46" s="19"/>
      <c r="I46" s="11"/>
      <c r="J46" s="15"/>
    </row>
    <row r="47" spans="1:10" s="136" customFormat="1" ht="18">
      <c r="A47" s="1"/>
      <c r="B47" s="23"/>
      <c r="C47" s="24"/>
      <c r="D47" s="16"/>
      <c r="E47" s="5"/>
      <c r="F47" s="12"/>
      <c r="G47" s="12"/>
      <c r="H47" s="11"/>
      <c r="I47" s="13"/>
      <c r="J47" s="15"/>
    </row>
    <row r="48" spans="1:10" s="136" customFormat="1" ht="18">
      <c r="A48" s="1"/>
      <c r="B48" s="23"/>
      <c r="C48" s="25"/>
      <c r="D48" s="17"/>
      <c r="E48" s="5"/>
      <c r="F48" s="11"/>
      <c r="G48" s="12"/>
      <c r="H48" s="11"/>
      <c r="I48" s="13"/>
      <c r="J48" s="15"/>
    </row>
    <row r="49" spans="1:10" s="136" customFormat="1" ht="18">
      <c r="A49" s="1"/>
      <c r="B49" s="5"/>
      <c r="C49" s="35"/>
      <c r="D49" s="18"/>
      <c r="E49" s="5"/>
      <c r="F49" s="13"/>
      <c r="G49" s="12"/>
      <c r="H49" s="11"/>
      <c r="I49" s="13"/>
      <c r="J49" s="15"/>
    </row>
    <row r="50" spans="1:10" s="136" customFormat="1" ht="18">
      <c r="A50" s="1"/>
      <c r="B50" s="1"/>
      <c r="C50" s="34"/>
      <c r="D50" s="5"/>
      <c r="E50" s="5"/>
      <c r="F50" s="13"/>
      <c r="G50" s="12"/>
      <c r="H50" s="11"/>
      <c r="I50" s="13"/>
      <c r="J50" s="15"/>
    </row>
    <row r="51" spans="1:10" s="136" customFormat="1" ht="18">
      <c r="A51" s="1"/>
      <c r="B51" s="1"/>
      <c r="C51" s="34"/>
      <c r="D51" s="5"/>
      <c r="E51" s="5"/>
      <c r="F51" s="13"/>
      <c r="G51" s="12"/>
      <c r="H51" s="11"/>
      <c r="I51" s="13"/>
      <c r="J51" s="15"/>
    </row>
    <row r="52" spans="1:10" s="136" customFormat="1" ht="18">
      <c r="A52" s="1"/>
      <c r="B52" s="1"/>
      <c r="C52" s="34"/>
      <c r="D52" s="5"/>
      <c r="E52" s="5"/>
      <c r="F52" s="13"/>
      <c r="G52" s="12"/>
      <c r="H52" s="11"/>
      <c r="I52" s="13"/>
      <c r="J52" s="15"/>
    </row>
    <row r="53" spans="1:10" s="136" customFormat="1" ht="18">
      <c r="A53" s="1"/>
      <c r="B53" s="1"/>
      <c r="C53" s="34"/>
      <c r="D53" s="5"/>
      <c r="E53" s="5"/>
      <c r="F53" s="13"/>
      <c r="G53" s="12"/>
      <c r="H53" s="11"/>
      <c r="I53" s="13"/>
      <c r="J53" s="15"/>
    </row>
    <row r="54" spans="1:10" s="136" customFormat="1" ht="18">
      <c r="A54" s="1"/>
      <c r="B54" s="1"/>
      <c r="C54" s="34"/>
      <c r="D54" s="5"/>
      <c r="E54" s="5"/>
      <c r="F54" s="13"/>
      <c r="G54" s="12"/>
      <c r="H54" s="11"/>
      <c r="I54" s="13"/>
      <c r="J54" s="15"/>
    </row>
    <row r="55" spans="1:10" s="136" customFormat="1" ht="18">
      <c r="A55" s="1"/>
      <c r="B55" s="1"/>
      <c r="C55" s="34"/>
      <c r="D55" s="5"/>
      <c r="E55" s="5"/>
      <c r="F55" s="13"/>
      <c r="G55" s="12"/>
      <c r="H55" s="11"/>
      <c r="I55" s="13"/>
      <c r="J55" s="15"/>
    </row>
    <row r="56" spans="1:10" s="136" customFormat="1" ht="18">
      <c r="A56" s="1"/>
      <c r="B56" s="1"/>
      <c r="C56" s="34"/>
      <c r="D56" s="5"/>
      <c r="E56" s="5"/>
      <c r="F56" s="13"/>
      <c r="G56" s="12"/>
      <c r="H56" s="11"/>
      <c r="I56" s="13"/>
      <c r="J56" s="15"/>
    </row>
    <row r="57" spans="1:10" s="136" customFormat="1" ht="18">
      <c r="A57" s="1"/>
      <c r="B57" s="1"/>
      <c r="C57" s="34"/>
      <c r="D57" s="5"/>
      <c r="E57" s="5"/>
      <c r="F57" s="13"/>
      <c r="G57" s="12"/>
      <c r="H57" s="11"/>
      <c r="I57" s="13"/>
      <c r="J57" s="15"/>
    </row>
    <row r="58" spans="1:10" s="136" customFormat="1" ht="18">
      <c r="A58" s="1"/>
      <c r="B58" s="1"/>
      <c r="C58" s="34"/>
      <c r="D58" s="5"/>
      <c r="E58" s="5"/>
      <c r="F58" s="13"/>
      <c r="G58" s="12"/>
      <c r="H58" s="11"/>
      <c r="I58" s="14"/>
      <c r="J58" s="15"/>
    </row>
    <row r="59" spans="1:10" s="136" customFormat="1" ht="18">
      <c r="A59" s="1"/>
      <c r="B59" s="1"/>
      <c r="C59" s="34"/>
      <c r="D59" s="5"/>
      <c r="E59" s="5"/>
      <c r="F59" s="13"/>
      <c r="G59" s="12"/>
      <c r="H59" s="11"/>
      <c r="I59" s="11"/>
      <c r="J59" s="15"/>
    </row>
    <row r="60" spans="1:10" s="136" customFormat="1" ht="18">
      <c r="A60" s="1"/>
      <c r="B60" s="1"/>
      <c r="C60" s="34"/>
      <c r="D60" s="5"/>
      <c r="E60" s="5"/>
      <c r="F60" s="14"/>
      <c r="G60" s="12"/>
      <c r="H60" s="11"/>
      <c r="I60" s="5"/>
      <c r="J60" s="15"/>
    </row>
    <row r="61" spans="1:10" s="136" customFormat="1" ht="18">
      <c r="A61" s="1"/>
      <c r="B61" s="1"/>
      <c r="C61" s="34"/>
      <c r="D61" s="5"/>
      <c r="E61" s="5"/>
      <c r="F61" s="19"/>
      <c r="G61" s="12"/>
      <c r="H61" s="11"/>
      <c r="I61" s="13"/>
      <c r="J61" s="1"/>
    </row>
    <row r="62" spans="1:10" s="136" customFormat="1" ht="18">
      <c r="A62" s="1"/>
      <c r="B62" s="1"/>
      <c r="C62" s="34"/>
      <c r="D62" s="5"/>
      <c r="E62" s="5"/>
      <c r="F62" s="11"/>
      <c r="G62" s="12"/>
      <c r="H62" s="11"/>
      <c r="I62" s="13"/>
      <c r="J62" s="1"/>
    </row>
    <row r="63" spans="2:11" ht="18">
      <c r="B63" s="7"/>
      <c r="D63" s="5"/>
      <c r="E63" s="5"/>
      <c r="F63" s="13"/>
      <c r="G63" s="12"/>
      <c r="H63" s="11"/>
      <c r="I63" s="20"/>
      <c r="K63" s="1"/>
    </row>
    <row r="64" spans="2:11" ht="18">
      <c r="B64" s="8"/>
      <c r="C64" s="36"/>
      <c r="D64" s="11"/>
      <c r="E64" s="11"/>
      <c r="F64" s="21"/>
      <c r="G64" s="12"/>
      <c r="H64" s="11"/>
      <c r="I64" s="22"/>
      <c r="K64" s="1"/>
    </row>
    <row r="65" spans="6:9" ht="18">
      <c r="F65" s="11"/>
      <c r="G65" s="12"/>
      <c r="H65" s="11"/>
      <c r="I65" s="22"/>
    </row>
    <row r="66" spans="6:9" ht="18">
      <c r="F66" s="11"/>
      <c r="G66" s="35"/>
      <c r="H66" s="5"/>
      <c r="I66" s="22"/>
    </row>
  </sheetData>
  <sheetProtection/>
  <mergeCells count="20">
    <mergeCell ref="D36:F36"/>
    <mergeCell ref="C2:I2"/>
    <mergeCell ref="C3:I3"/>
    <mergeCell ref="C4:I4"/>
    <mergeCell ref="B6:I6"/>
    <mergeCell ref="B7:I7"/>
    <mergeCell ref="G34:I34"/>
    <mergeCell ref="H8:I8"/>
    <mergeCell ref="B34:C34"/>
    <mergeCell ref="D34:F34"/>
    <mergeCell ref="F42:I42"/>
    <mergeCell ref="B42:E42"/>
    <mergeCell ref="B39:E39"/>
    <mergeCell ref="B40:E40"/>
    <mergeCell ref="B41:E41"/>
    <mergeCell ref="G35:I35"/>
    <mergeCell ref="G36:I36"/>
    <mergeCell ref="B35:C35"/>
    <mergeCell ref="B36:C36"/>
    <mergeCell ref="D35:F35"/>
  </mergeCells>
  <printOptions horizontalCentered="1"/>
  <pageMargins left="0" right="0" top="0.3937007874015748" bottom="0.3937007874015748" header="0.31496062992125984" footer="0.31496062992125984"/>
  <pageSetup fitToHeight="0" fitToWidth="1" orientation="landscape" paperSize="9" scale="64" r:id="rId2"/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73"/>
  <sheetViews>
    <sheetView showGridLines="0" zoomScalePageLayoutView="0" workbookViewId="0" topLeftCell="A1">
      <selection activeCell="B33" sqref="B33"/>
    </sheetView>
  </sheetViews>
  <sheetFormatPr defaultColWidth="9.33203125" defaultRowHeight="10.5"/>
  <cols>
    <col min="1" max="1" width="1.3359375" style="27" customWidth="1"/>
    <col min="2" max="2" width="104.5" style="27" customWidth="1"/>
    <col min="3" max="3" width="9" style="27" customWidth="1"/>
    <col min="4" max="4" width="19.16015625" style="27" hidden="1" customWidth="1"/>
    <col min="5" max="5" width="20.33203125" style="27" customWidth="1"/>
    <col min="6" max="6" width="20.33203125" style="125" customWidth="1"/>
    <col min="7" max="7" width="20.33203125" style="125" hidden="1" customWidth="1"/>
    <col min="8" max="9" width="20.33203125" style="125" customWidth="1"/>
    <col min="10" max="10" width="18.16015625" style="27" bestFit="1" customWidth="1"/>
    <col min="11" max="11" width="17.33203125" style="27" bestFit="1" customWidth="1"/>
    <col min="12" max="12" width="9.33203125" style="27" customWidth="1"/>
    <col min="13" max="13" width="15.66015625" style="27" bestFit="1" customWidth="1"/>
    <col min="14" max="16384" width="9.33203125" style="27" customWidth="1"/>
  </cols>
  <sheetData>
    <row r="1" ht="7.5" customHeight="1"/>
    <row r="2" spans="2:9" ht="18" customHeight="1">
      <c r="B2" s="411" t="s">
        <v>223</v>
      </c>
      <c r="C2" s="412"/>
      <c r="D2" s="412"/>
      <c r="E2" s="412"/>
      <c r="F2" s="412"/>
      <c r="G2" s="412"/>
      <c r="H2" s="412"/>
      <c r="I2" s="413"/>
    </row>
    <row r="3" spans="2:9" ht="18" customHeight="1">
      <c r="B3" s="414" t="s">
        <v>222</v>
      </c>
      <c r="C3" s="415"/>
      <c r="D3" s="415"/>
      <c r="E3" s="415"/>
      <c r="F3" s="415"/>
      <c r="G3" s="415"/>
      <c r="H3" s="415"/>
      <c r="I3" s="416"/>
    </row>
    <row r="4" spans="2:9" ht="18" customHeight="1">
      <c r="B4" s="417" t="s">
        <v>40</v>
      </c>
      <c r="C4" s="418"/>
      <c r="D4" s="418"/>
      <c r="E4" s="418"/>
      <c r="F4" s="418"/>
      <c r="G4" s="418"/>
      <c r="H4" s="418"/>
      <c r="I4" s="419"/>
    </row>
    <row r="5" spans="2:9" ht="15">
      <c r="B5" s="82"/>
      <c r="C5" s="82"/>
      <c r="D5" s="82"/>
      <c r="E5" s="82"/>
      <c r="F5" s="126"/>
      <c r="G5" s="126"/>
      <c r="H5" s="126"/>
      <c r="I5" s="126"/>
    </row>
    <row r="6" spans="2:9" ht="12.75">
      <c r="B6" s="28"/>
      <c r="C6" s="28"/>
      <c r="D6" s="28"/>
      <c r="E6" s="28"/>
      <c r="F6" s="127"/>
      <c r="G6" s="127"/>
      <c r="H6" s="127"/>
      <c r="I6" s="127"/>
    </row>
    <row r="7" spans="2:11" ht="15.75">
      <c r="B7" s="420" t="s">
        <v>99</v>
      </c>
      <c r="C7" s="420"/>
      <c r="D7" s="420"/>
      <c r="E7" s="420"/>
      <c r="F7" s="420"/>
      <c r="G7" s="420"/>
      <c r="H7" s="420"/>
      <c r="I7" s="420"/>
      <c r="J7" s="29"/>
      <c r="K7" s="29"/>
    </row>
    <row r="8" spans="2:9" ht="16.5" customHeight="1">
      <c r="B8" s="421" t="s">
        <v>234</v>
      </c>
      <c r="C8" s="421"/>
      <c r="D8" s="421"/>
      <c r="E8" s="421"/>
      <c r="F8" s="421"/>
      <c r="G8" s="421"/>
      <c r="H8" s="421"/>
      <c r="I8" s="421"/>
    </row>
    <row r="9" spans="2:9" ht="14.25" customHeight="1">
      <c r="B9" s="30"/>
      <c r="C9" s="30"/>
      <c r="D9" s="30"/>
      <c r="E9" s="30"/>
      <c r="F9" s="128"/>
      <c r="G9" s="128"/>
      <c r="H9" s="128"/>
      <c r="I9" s="200" t="s">
        <v>42</v>
      </c>
    </row>
    <row r="10" spans="2:9" ht="59.25" customHeight="1">
      <c r="B10" s="214" t="s">
        <v>67</v>
      </c>
      <c r="C10" s="215" t="s">
        <v>15</v>
      </c>
      <c r="D10" s="216" t="s">
        <v>246</v>
      </c>
      <c r="E10" s="216" t="s">
        <v>242</v>
      </c>
      <c r="F10" s="216" t="s">
        <v>243</v>
      </c>
      <c r="G10" s="216" t="s">
        <v>247</v>
      </c>
      <c r="H10" s="216" t="s">
        <v>244</v>
      </c>
      <c r="I10" s="216" t="s">
        <v>245</v>
      </c>
    </row>
    <row r="11" spans="2:9" ht="11.25" customHeight="1">
      <c r="B11" s="108"/>
      <c r="C11" s="213"/>
      <c r="D11" s="109"/>
      <c r="E11" s="109"/>
      <c r="F11" s="109"/>
      <c r="G11" s="109">
        <v>-577031.01</v>
      </c>
      <c r="H11" s="109"/>
      <c r="I11" s="109"/>
    </row>
    <row r="12" spans="2:9" ht="15.75">
      <c r="B12" s="226" t="s">
        <v>88</v>
      </c>
      <c r="C12" s="197"/>
      <c r="D12" s="342">
        <v>22865755.47</v>
      </c>
      <c r="E12" s="342">
        <f>F12-D12</f>
        <v>26005233.28</v>
      </c>
      <c r="F12" s="342">
        <v>48870988.75</v>
      </c>
      <c r="G12" s="342">
        <v>55613099.589999996</v>
      </c>
      <c r="H12" s="305">
        <f>I12-G12</f>
        <v>23752365.490000002</v>
      </c>
      <c r="I12" s="305">
        <v>79365465.08</v>
      </c>
    </row>
    <row r="13" spans="2:9" ht="15.75">
      <c r="B13" s="198" t="s">
        <v>85</v>
      </c>
      <c r="C13" s="196"/>
      <c r="D13" s="342">
        <v>-13065789.389999999</v>
      </c>
      <c r="E13" s="342">
        <f>F13-D13</f>
        <v>-4249073.480000002</v>
      </c>
      <c r="F13" s="342">
        <v>-17314862.87</v>
      </c>
      <c r="G13" s="342">
        <v>-3410135.43</v>
      </c>
      <c r="H13" s="305">
        <f>I13-G13</f>
        <v>-3302608.2000000007</v>
      </c>
      <c r="I13" s="305">
        <v>-6712743.630000001</v>
      </c>
    </row>
    <row r="14" spans="2:9" ht="15.75">
      <c r="B14" s="110" t="s">
        <v>86</v>
      </c>
      <c r="C14" s="87">
        <v>15</v>
      </c>
      <c r="D14" s="343">
        <f aca="true" t="shared" si="0" ref="D14:I14">SUM(D12:D13)</f>
        <v>9799966.08</v>
      </c>
      <c r="E14" s="343">
        <f t="shared" si="0"/>
        <v>21756159.799999997</v>
      </c>
      <c r="F14" s="343">
        <f t="shared" si="0"/>
        <v>31556125.88</v>
      </c>
      <c r="G14" s="306">
        <f t="shared" si="0"/>
        <v>52202964.16</v>
      </c>
      <c r="H14" s="306">
        <f t="shared" si="0"/>
        <v>20449757.290000003</v>
      </c>
      <c r="I14" s="306">
        <f t="shared" si="0"/>
        <v>72652721.45</v>
      </c>
    </row>
    <row r="15" spans="2:9" ht="15.75" customHeight="1">
      <c r="B15" s="198" t="s">
        <v>87</v>
      </c>
      <c r="C15" s="87"/>
      <c r="D15" s="344">
        <v>0</v>
      </c>
      <c r="E15" s="344">
        <v>0</v>
      </c>
      <c r="F15" s="344">
        <v>0</v>
      </c>
      <c r="G15" s="344">
        <v>0</v>
      </c>
      <c r="H15" s="307">
        <v>0</v>
      </c>
      <c r="I15" s="307">
        <v>0</v>
      </c>
    </row>
    <row r="16" spans="2:9" ht="15.75">
      <c r="B16" s="110" t="s">
        <v>5</v>
      </c>
      <c r="C16" s="87"/>
      <c r="D16" s="343">
        <f aca="true" t="shared" si="1" ref="D16:I16">D14+D15</f>
        <v>9799966.08</v>
      </c>
      <c r="E16" s="343">
        <f t="shared" si="1"/>
        <v>21756159.799999997</v>
      </c>
      <c r="F16" s="343">
        <f t="shared" si="1"/>
        <v>31556125.88</v>
      </c>
      <c r="G16" s="306">
        <f t="shared" si="1"/>
        <v>52202964.16</v>
      </c>
      <c r="H16" s="306">
        <f t="shared" si="1"/>
        <v>20449757.290000003</v>
      </c>
      <c r="I16" s="306">
        <f t="shared" si="1"/>
        <v>72652721.45</v>
      </c>
    </row>
    <row r="17" spans="2:9" ht="7.5" customHeight="1">
      <c r="B17" s="110"/>
      <c r="C17" s="87"/>
      <c r="D17" s="345"/>
      <c r="E17" s="345"/>
      <c r="F17" s="345"/>
      <c r="G17" s="345"/>
      <c r="H17" s="308"/>
      <c r="I17" s="308"/>
    </row>
    <row r="18" spans="2:13" ht="15.75">
      <c r="B18" s="110" t="s">
        <v>66</v>
      </c>
      <c r="C18" s="87"/>
      <c r="D18" s="343">
        <f aca="true" t="shared" si="2" ref="D18:I18">D19+D26+D27</f>
        <v>-692700993.9200001</v>
      </c>
      <c r="E18" s="343">
        <f t="shared" si="2"/>
        <v>-365524155.2199999</v>
      </c>
      <c r="F18" s="343">
        <f t="shared" si="2"/>
        <v>-1058225149.1399999</v>
      </c>
      <c r="G18" s="306">
        <f t="shared" si="2"/>
        <v>-578205836.7900001</v>
      </c>
      <c r="H18" s="306">
        <f t="shared" si="2"/>
        <v>-259400848.48000002</v>
      </c>
      <c r="I18" s="306">
        <f t="shared" si="2"/>
        <v>-837606685.2700002</v>
      </c>
      <c r="M18" s="29"/>
    </row>
    <row r="19" spans="2:13" ht="15.75">
      <c r="B19" s="110" t="s">
        <v>6</v>
      </c>
      <c r="C19" s="86">
        <v>16</v>
      </c>
      <c r="D19" s="343">
        <f aca="true" t="shared" si="3" ref="D19:I19">D20+D21+D22+D23+D24+D25</f>
        <v>-458351029.00000006</v>
      </c>
      <c r="E19" s="345">
        <f t="shared" si="3"/>
        <v>-230651382.6399999</v>
      </c>
      <c r="F19" s="345">
        <f t="shared" si="3"/>
        <v>-689002411.6399999</v>
      </c>
      <c r="G19" s="308">
        <f t="shared" si="3"/>
        <v>-394490385.97</v>
      </c>
      <c r="H19" s="308">
        <f t="shared" si="3"/>
        <v>-232806968.57</v>
      </c>
      <c r="I19" s="308">
        <f t="shared" si="3"/>
        <v>-627297354.5400001</v>
      </c>
      <c r="M19" s="29"/>
    </row>
    <row r="20" spans="2:13" ht="15.75">
      <c r="B20" s="111" t="s">
        <v>7</v>
      </c>
      <c r="C20" s="86"/>
      <c r="D20" s="346">
        <v>-266807216.64999998</v>
      </c>
      <c r="E20" s="342">
        <f aca="true" t="shared" si="4" ref="E20:E27">F20-D20</f>
        <v>-147828109.37999994</v>
      </c>
      <c r="F20" s="346">
        <v>-414635326.0299999</v>
      </c>
      <c r="G20" s="346">
        <v>-235723726.12</v>
      </c>
      <c r="H20" s="309">
        <f aca="true" t="shared" si="5" ref="H20:H27">I20-G20</f>
        <v>-154313068.10000002</v>
      </c>
      <c r="I20" s="309">
        <v>-390036794.22</v>
      </c>
      <c r="M20" s="29"/>
    </row>
    <row r="21" spans="2:13" ht="15.75">
      <c r="B21" s="111" t="s">
        <v>8</v>
      </c>
      <c r="C21" s="86"/>
      <c r="D21" s="346">
        <v>-4269060.16</v>
      </c>
      <c r="E21" s="342">
        <f t="shared" si="4"/>
        <v>-2090187.5099999998</v>
      </c>
      <c r="F21" s="346">
        <v>-6359247.67</v>
      </c>
      <c r="G21" s="346">
        <v>-5237610.94</v>
      </c>
      <c r="H21" s="309">
        <f t="shared" si="5"/>
        <v>-2290612.55</v>
      </c>
      <c r="I21" s="309">
        <v>-7528223.49</v>
      </c>
      <c r="M21" s="29"/>
    </row>
    <row r="22" spans="2:13" ht="15.75">
      <c r="B22" s="111" t="s">
        <v>73</v>
      </c>
      <c r="C22" s="86"/>
      <c r="D22" s="346">
        <v>-991509.97</v>
      </c>
      <c r="E22" s="342">
        <f t="shared" si="4"/>
        <v>-440632.8099999998</v>
      </c>
      <c r="F22" s="346">
        <v>-1432142.7799999998</v>
      </c>
      <c r="G22" s="346">
        <v>-859825.6</v>
      </c>
      <c r="H22" s="309">
        <f t="shared" si="5"/>
        <v>-418332.63</v>
      </c>
      <c r="I22" s="309">
        <v>-1278158.23</v>
      </c>
      <c r="M22" s="29"/>
    </row>
    <row r="23" spans="2:9" ht="15.75">
      <c r="B23" s="111" t="s">
        <v>58</v>
      </c>
      <c r="C23" s="86"/>
      <c r="D23" s="346">
        <v>-123994209.28</v>
      </c>
      <c r="E23" s="342">
        <f t="shared" si="4"/>
        <v>-42116729.369999975</v>
      </c>
      <c r="F23" s="346">
        <v>-166110938.64999998</v>
      </c>
      <c r="G23" s="346">
        <v>-111737613.21</v>
      </c>
      <c r="H23" s="309">
        <f t="shared" si="5"/>
        <v>-51151924.33</v>
      </c>
      <c r="I23" s="309">
        <v>-162889537.54</v>
      </c>
    </row>
    <row r="24" spans="2:9" ht="15.75">
      <c r="B24" s="111" t="s">
        <v>190</v>
      </c>
      <c r="C24" s="86"/>
      <c r="D24" s="346">
        <v>-61867685.92</v>
      </c>
      <c r="E24" s="342">
        <f t="shared" si="4"/>
        <v>-38093857.22</v>
      </c>
      <c r="F24" s="346">
        <v>-99961543.14</v>
      </c>
      <c r="G24" s="346">
        <v>-40622492.98</v>
      </c>
      <c r="H24" s="309">
        <f t="shared" si="5"/>
        <v>-24546542.260000005</v>
      </c>
      <c r="I24" s="309">
        <v>-65169035.24</v>
      </c>
    </row>
    <row r="25" spans="2:9" ht="15.75">
      <c r="B25" s="111" t="s">
        <v>28</v>
      </c>
      <c r="C25" s="86"/>
      <c r="D25" s="346">
        <v>-421347.02</v>
      </c>
      <c r="E25" s="342">
        <f t="shared" si="4"/>
        <v>-81866.35000000003</v>
      </c>
      <c r="F25" s="346">
        <v>-503213.37000000005</v>
      </c>
      <c r="G25" s="346">
        <v>-309117.12000000005</v>
      </c>
      <c r="H25" s="309">
        <f t="shared" si="5"/>
        <v>-86488.70000000001</v>
      </c>
      <c r="I25" s="309">
        <v>-395605.82000000007</v>
      </c>
    </row>
    <row r="26" spans="2:9" ht="15.75">
      <c r="B26" s="112" t="s">
        <v>43</v>
      </c>
      <c r="C26" s="86">
        <v>17</v>
      </c>
      <c r="D26" s="343">
        <v>-444371964.21</v>
      </c>
      <c r="E26" s="345">
        <f>F26-D26</f>
        <v>-187101594.81</v>
      </c>
      <c r="F26" s="345">
        <v>-631473559.02</v>
      </c>
      <c r="G26" s="345">
        <v>-306069558.73</v>
      </c>
      <c r="H26" s="308">
        <f t="shared" si="5"/>
        <v>-94268704.80000001</v>
      </c>
      <c r="I26" s="308">
        <v>-400338263.53000003</v>
      </c>
    </row>
    <row r="27" spans="2:9" ht="15.75">
      <c r="B27" s="112" t="s">
        <v>44</v>
      </c>
      <c r="C27" s="86">
        <v>18</v>
      </c>
      <c r="D27" s="343">
        <v>210021999.29000002</v>
      </c>
      <c r="E27" s="345">
        <f t="shared" si="4"/>
        <v>52228822.23000002</v>
      </c>
      <c r="F27" s="345">
        <v>262250821.52000004</v>
      </c>
      <c r="G27" s="345">
        <v>122354107.91</v>
      </c>
      <c r="H27" s="308">
        <f t="shared" si="5"/>
        <v>67674824.88999999</v>
      </c>
      <c r="I27" s="308">
        <v>190028932.79999998</v>
      </c>
    </row>
    <row r="28" spans="2:9" ht="15.75">
      <c r="B28" s="112" t="s">
        <v>90</v>
      </c>
      <c r="C28" s="87"/>
      <c r="D28" s="343">
        <f aca="true" t="shared" si="6" ref="D28:I28">D14+D18</f>
        <v>-682901027.84</v>
      </c>
      <c r="E28" s="343">
        <f t="shared" si="6"/>
        <v>-343767995.4199999</v>
      </c>
      <c r="F28" s="343">
        <f t="shared" si="6"/>
        <v>-1026669023.2599999</v>
      </c>
      <c r="G28" s="343">
        <f t="shared" si="6"/>
        <v>-526002872.6300001</v>
      </c>
      <c r="H28" s="306">
        <f t="shared" si="6"/>
        <v>-238951091.19000003</v>
      </c>
      <c r="I28" s="306">
        <f t="shared" si="6"/>
        <v>-764953963.8200002</v>
      </c>
    </row>
    <row r="29" spans="2:9" ht="15.75">
      <c r="B29" s="112"/>
      <c r="C29" s="87"/>
      <c r="D29" s="345"/>
      <c r="E29" s="345"/>
      <c r="F29" s="345"/>
      <c r="G29" s="345"/>
      <c r="H29" s="308"/>
      <c r="I29" s="308"/>
    </row>
    <row r="30" spans="2:9" ht="15.75">
      <c r="B30" s="111" t="s">
        <v>9</v>
      </c>
      <c r="C30" s="86"/>
      <c r="D30" s="346">
        <v>-2114547.9699999997</v>
      </c>
      <c r="E30" s="346">
        <f>F30-D30</f>
        <v>-574815.8799999999</v>
      </c>
      <c r="F30" s="346">
        <v>-2689363.8499999996</v>
      </c>
      <c r="G30" s="346">
        <v>-3365170.1199999996</v>
      </c>
      <c r="H30" s="309">
        <f>I30-G30</f>
        <v>-2407362.1999999997</v>
      </c>
      <c r="I30" s="309">
        <v>-5772532.319999999</v>
      </c>
    </row>
    <row r="31" spans="2:9" ht="15.75">
      <c r="B31" s="111" t="s">
        <v>16</v>
      </c>
      <c r="C31" s="86"/>
      <c r="D31" s="346">
        <v>9806361.77</v>
      </c>
      <c r="E31" s="346">
        <f>F31-D31</f>
        <v>2568749.4800000004</v>
      </c>
      <c r="F31" s="346">
        <v>12375111.25</v>
      </c>
      <c r="G31" s="346">
        <v>2370125.28</v>
      </c>
      <c r="H31" s="309">
        <f>I31-G31</f>
        <v>1194062.6700000004</v>
      </c>
      <c r="I31" s="309">
        <v>3564187.95</v>
      </c>
    </row>
    <row r="32" spans="2:9" ht="15.75">
      <c r="B32" s="110" t="s">
        <v>89</v>
      </c>
      <c r="C32" s="87">
        <v>19</v>
      </c>
      <c r="D32" s="343">
        <f aca="true" t="shared" si="7" ref="D32:I32">D30+D31</f>
        <v>7691813.8</v>
      </c>
      <c r="E32" s="343">
        <f t="shared" si="7"/>
        <v>1993933.6000000006</v>
      </c>
      <c r="F32" s="343">
        <f t="shared" si="7"/>
        <v>9685747.4</v>
      </c>
      <c r="G32" s="343">
        <f t="shared" si="7"/>
        <v>-995044.8399999999</v>
      </c>
      <c r="H32" s="306">
        <f t="shared" si="7"/>
        <v>-1213299.5299999993</v>
      </c>
      <c r="I32" s="306">
        <f t="shared" si="7"/>
        <v>-2208344.369999999</v>
      </c>
    </row>
    <row r="33" spans="2:9" ht="15.75">
      <c r="B33" s="112" t="s">
        <v>91</v>
      </c>
      <c r="C33" s="87"/>
      <c r="D33" s="343">
        <f aca="true" t="shared" si="8" ref="D33:I33">D28+D32</f>
        <v>-675209214.0400001</v>
      </c>
      <c r="E33" s="343">
        <f t="shared" si="8"/>
        <v>-341774061.8199999</v>
      </c>
      <c r="F33" s="343">
        <f t="shared" si="8"/>
        <v>-1016983275.8599999</v>
      </c>
      <c r="G33" s="306">
        <f t="shared" si="8"/>
        <v>-526997917.4700001</v>
      </c>
      <c r="H33" s="306">
        <f t="shared" si="8"/>
        <v>-240164390.72000003</v>
      </c>
      <c r="I33" s="306">
        <f t="shared" si="8"/>
        <v>-767162308.1900002</v>
      </c>
    </row>
    <row r="34" spans="2:9" ht="15.75">
      <c r="B34" s="112"/>
      <c r="C34" s="87"/>
      <c r="D34" s="345"/>
      <c r="E34" s="345"/>
      <c r="F34" s="345"/>
      <c r="G34" s="345"/>
      <c r="H34" s="308"/>
      <c r="I34" s="308"/>
    </row>
    <row r="35" spans="2:9" ht="15.75">
      <c r="B35" s="111" t="s">
        <v>29</v>
      </c>
      <c r="C35" s="86"/>
      <c r="D35" s="346">
        <v>604933239.4100001</v>
      </c>
      <c r="E35" s="346">
        <f>F35-D35</f>
        <v>238171253.41999984</v>
      </c>
      <c r="F35" s="346">
        <v>843104492.8299999</v>
      </c>
      <c r="G35" s="309">
        <v>482429109.99</v>
      </c>
      <c r="H35" s="309">
        <f>I35-G35</f>
        <v>217034576.3699999</v>
      </c>
      <c r="I35" s="309">
        <v>699463686.3599999</v>
      </c>
    </row>
    <row r="36" spans="2:9" ht="15.75" hidden="1">
      <c r="B36" s="111" t="s">
        <v>96</v>
      </c>
      <c r="C36" s="86"/>
      <c r="D36" s="346">
        <v>0</v>
      </c>
      <c r="E36" s="346">
        <f>F36-D36</f>
        <v>0</v>
      </c>
      <c r="F36" s="346">
        <v>0</v>
      </c>
      <c r="G36" s="309">
        <v>0</v>
      </c>
      <c r="H36" s="309">
        <v>0</v>
      </c>
      <c r="I36" s="309">
        <v>0</v>
      </c>
    </row>
    <row r="37" spans="2:9" ht="15.75">
      <c r="B37" s="111" t="s">
        <v>93</v>
      </c>
      <c r="C37" s="86"/>
      <c r="D37" s="346">
        <v>-582478869.8700001</v>
      </c>
      <c r="E37" s="346">
        <f>F37-D37</f>
        <v>-299141163.1999999</v>
      </c>
      <c r="F37" s="346">
        <v>-881620033.07</v>
      </c>
      <c r="G37" s="309">
        <v>-346241056.84000003</v>
      </c>
      <c r="H37" s="309">
        <f>I37-G37</f>
        <v>-201319782.79000008</v>
      </c>
      <c r="I37" s="309">
        <v>-547560839.6300001</v>
      </c>
    </row>
    <row r="38" spans="2:9" ht="15.75">
      <c r="B38" s="112" t="s">
        <v>92</v>
      </c>
      <c r="C38" s="86">
        <v>20</v>
      </c>
      <c r="D38" s="343">
        <f aca="true" t="shared" si="9" ref="D38:I38">SUM(D35:D37)</f>
        <v>22454369.53999996</v>
      </c>
      <c r="E38" s="343">
        <f t="shared" si="9"/>
        <v>-60969909.78000009</v>
      </c>
      <c r="F38" s="343">
        <f t="shared" si="9"/>
        <v>-38515540.24000013</v>
      </c>
      <c r="G38" s="343">
        <f t="shared" si="9"/>
        <v>136188053.14999998</v>
      </c>
      <c r="H38" s="306">
        <f t="shared" si="9"/>
        <v>15714793.579999804</v>
      </c>
      <c r="I38" s="306">
        <f t="shared" si="9"/>
        <v>151902846.72999978</v>
      </c>
    </row>
    <row r="39" spans="2:9" ht="19.5" customHeight="1">
      <c r="B39" s="110" t="s">
        <v>69</v>
      </c>
      <c r="C39" s="87"/>
      <c r="D39" s="343">
        <f aca="true" t="shared" si="10" ref="D39:I39">D33+D38</f>
        <v>-652754844.5000001</v>
      </c>
      <c r="E39" s="343">
        <f t="shared" si="10"/>
        <v>-402743971.59999996</v>
      </c>
      <c r="F39" s="343">
        <f t="shared" si="10"/>
        <v>-1055498816.1</v>
      </c>
      <c r="G39" s="343">
        <f t="shared" si="10"/>
        <v>-390809864.3200001</v>
      </c>
      <c r="H39" s="306">
        <f t="shared" si="10"/>
        <v>-224449597.14000022</v>
      </c>
      <c r="I39" s="306">
        <f t="shared" si="10"/>
        <v>-615259461.4600004</v>
      </c>
    </row>
    <row r="40" spans="2:9" ht="15.75">
      <c r="B40" s="217" t="s">
        <v>235</v>
      </c>
      <c r="C40" s="218"/>
      <c r="D40" s="347">
        <f aca="true" t="shared" si="11" ref="D40:I40">D39</f>
        <v>-652754844.5000001</v>
      </c>
      <c r="E40" s="347">
        <f t="shared" si="11"/>
        <v>-402743971.59999996</v>
      </c>
      <c r="F40" s="347">
        <f t="shared" si="11"/>
        <v>-1055498816.1</v>
      </c>
      <c r="G40" s="347">
        <f t="shared" si="11"/>
        <v>-390809864.3200001</v>
      </c>
      <c r="H40" s="310">
        <f t="shared" si="11"/>
        <v>-224449597.14000022</v>
      </c>
      <c r="I40" s="310">
        <f t="shared" si="11"/>
        <v>-615259461.4600004</v>
      </c>
    </row>
    <row r="41" spans="2:9" ht="15.75">
      <c r="B41" s="215" t="s">
        <v>17</v>
      </c>
      <c r="C41" s="218"/>
      <c r="D41" s="347" t="e">
        <f>D40/#REF!*1000</f>
        <v>#REF!</v>
      </c>
      <c r="E41" s="347">
        <v>-10036.31429852899</v>
      </c>
      <c r="F41" s="347">
        <v>-26302.8589056722</v>
      </c>
      <c r="G41" s="347">
        <v>-9738.918285229007</v>
      </c>
      <c r="H41" s="310">
        <v>-5593.247472149763</v>
      </c>
      <c r="I41" s="310">
        <v>-15332.16575737877</v>
      </c>
    </row>
    <row r="42" spans="2:11" ht="15.75">
      <c r="B42" s="248"/>
      <c r="C42" s="249"/>
      <c r="D42" s="249"/>
      <c r="E42" s="249"/>
      <c r="F42" s="250"/>
      <c r="G42" s="250"/>
      <c r="H42" s="250"/>
      <c r="I42" s="250"/>
      <c r="J42" s="31"/>
      <c r="K42" s="31"/>
    </row>
    <row r="43" spans="2:11" ht="15">
      <c r="B43" s="83"/>
      <c r="C43" s="84"/>
      <c r="D43" s="84"/>
      <c r="E43" s="84"/>
      <c r="F43" s="129"/>
      <c r="G43" s="129"/>
      <c r="H43" s="129"/>
      <c r="I43" s="129"/>
      <c r="J43" s="124"/>
      <c r="K43" s="124"/>
    </row>
    <row r="44" spans="2:11" s="138" customFormat="1" ht="15" customHeight="1">
      <c r="B44" s="237" t="s">
        <v>187</v>
      </c>
      <c r="C44" s="408" t="s">
        <v>215</v>
      </c>
      <c r="D44" s="408"/>
      <c r="E44" s="408"/>
      <c r="F44" s="408"/>
      <c r="G44" s="408"/>
      <c r="H44" s="408"/>
      <c r="I44" s="408"/>
      <c r="J44" s="137"/>
      <c r="K44" s="137"/>
    </row>
    <row r="45" spans="2:11" s="138" customFormat="1" ht="15" customHeight="1">
      <c r="B45" s="237" t="s">
        <v>188</v>
      </c>
      <c r="C45" s="409" t="s">
        <v>212</v>
      </c>
      <c r="D45" s="409"/>
      <c r="E45" s="409"/>
      <c r="F45" s="409"/>
      <c r="G45" s="409"/>
      <c r="H45" s="409"/>
      <c r="I45" s="409"/>
      <c r="J45" s="137"/>
      <c r="K45" s="137"/>
    </row>
    <row r="46" spans="2:11" s="138" customFormat="1" ht="15" customHeight="1">
      <c r="B46" s="237" t="s">
        <v>189</v>
      </c>
      <c r="C46" s="409" t="s">
        <v>216</v>
      </c>
      <c r="D46" s="409"/>
      <c r="E46" s="409"/>
      <c r="F46" s="409"/>
      <c r="G46" s="409"/>
      <c r="H46" s="409"/>
      <c r="I46" s="409"/>
      <c r="J46" s="137"/>
      <c r="K46" s="137"/>
    </row>
    <row r="47" spans="2:11" s="138" customFormat="1" ht="15" customHeight="1">
      <c r="B47" s="237"/>
      <c r="C47" s="149"/>
      <c r="D47" s="149"/>
      <c r="E47" s="149"/>
      <c r="F47" s="149"/>
      <c r="G47" s="149"/>
      <c r="H47" s="149"/>
      <c r="I47" s="149"/>
      <c r="J47" s="137"/>
      <c r="K47" s="137"/>
    </row>
    <row r="48" spans="2:11" s="138" customFormat="1" ht="14.25">
      <c r="B48" s="238" t="s">
        <v>219</v>
      </c>
      <c r="C48" s="405" t="s">
        <v>94</v>
      </c>
      <c r="D48" s="405"/>
      <c r="E48" s="405"/>
      <c r="F48" s="405"/>
      <c r="G48" s="405"/>
      <c r="H48" s="405"/>
      <c r="I48" s="405"/>
      <c r="J48" s="139"/>
      <c r="K48" s="139"/>
    </row>
    <row r="49" spans="2:11" s="138" customFormat="1" ht="14.25">
      <c r="B49" s="238" t="s">
        <v>205</v>
      </c>
      <c r="C49" s="410" t="s">
        <v>206</v>
      </c>
      <c r="D49" s="410"/>
      <c r="E49" s="410"/>
      <c r="F49" s="410"/>
      <c r="G49" s="410"/>
      <c r="H49" s="410"/>
      <c r="I49" s="410"/>
      <c r="J49" s="139"/>
      <c r="K49" s="139"/>
    </row>
    <row r="50" spans="2:9" s="138" customFormat="1" ht="14.25">
      <c r="B50" s="238" t="s">
        <v>220</v>
      </c>
      <c r="C50" s="405" t="s">
        <v>95</v>
      </c>
      <c r="D50" s="405"/>
      <c r="E50" s="405"/>
      <c r="F50" s="405"/>
      <c r="G50" s="405"/>
      <c r="H50" s="405"/>
      <c r="I50" s="405"/>
    </row>
    <row r="51" spans="2:9" s="138" customFormat="1" ht="14.25">
      <c r="B51" s="238"/>
      <c r="C51" s="253"/>
      <c r="D51" s="253"/>
      <c r="E51" s="253"/>
      <c r="F51" s="253"/>
      <c r="G51" s="253"/>
      <c r="H51" s="253"/>
      <c r="I51" s="253"/>
    </row>
    <row r="52" spans="2:9" s="141" customFormat="1" ht="14.25">
      <c r="B52" s="138"/>
      <c r="C52" s="154"/>
      <c r="D52" s="154"/>
      <c r="E52" s="154"/>
      <c r="F52" s="140"/>
      <c r="G52" s="140"/>
      <c r="H52" s="140"/>
      <c r="I52" s="140"/>
    </row>
    <row r="53" spans="2:9" s="141" customFormat="1" ht="14.25">
      <c r="B53" s="406" t="s">
        <v>198</v>
      </c>
      <c r="C53" s="406"/>
      <c r="D53" s="406"/>
      <c r="E53" s="406"/>
      <c r="F53" s="406"/>
      <c r="G53" s="406"/>
      <c r="H53" s="406"/>
      <c r="I53" s="406"/>
    </row>
    <row r="54" spans="2:9" s="141" customFormat="1" ht="14.25">
      <c r="B54" s="406" t="s">
        <v>200</v>
      </c>
      <c r="C54" s="406"/>
      <c r="D54" s="406"/>
      <c r="E54" s="406"/>
      <c r="F54" s="406"/>
      <c r="G54" s="406"/>
      <c r="H54" s="406"/>
      <c r="I54" s="406"/>
    </row>
    <row r="55" spans="2:9" ht="14.25">
      <c r="B55" s="406" t="s">
        <v>199</v>
      </c>
      <c r="C55" s="406"/>
      <c r="D55" s="406"/>
      <c r="E55" s="406"/>
      <c r="F55" s="406"/>
      <c r="G55" s="406"/>
      <c r="H55" s="406"/>
      <c r="I55" s="406"/>
    </row>
    <row r="59" ht="18" customHeight="1"/>
    <row r="60" spans="2:11" ht="15">
      <c r="B60" s="26"/>
      <c r="C60" s="26"/>
      <c r="D60" s="26"/>
      <c r="E60" s="26"/>
      <c r="F60" s="193"/>
      <c r="G60" s="193"/>
      <c r="H60" s="193"/>
      <c r="I60" s="193"/>
      <c r="J60" s="7"/>
      <c r="K60" s="7"/>
    </row>
    <row r="61" spans="2:9" ht="15">
      <c r="B61" s="26"/>
      <c r="F61" s="192"/>
      <c r="G61" s="192"/>
      <c r="H61" s="192"/>
      <c r="I61" s="192"/>
    </row>
    <row r="62" spans="10:11" ht="15">
      <c r="J62" s="80"/>
      <c r="K62" s="80"/>
    </row>
    <row r="63" spans="10:11" ht="15">
      <c r="J63" s="80"/>
      <c r="K63" s="80"/>
    </row>
    <row r="64" spans="2:11" ht="15">
      <c r="B64" s="81"/>
      <c r="C64" s="407"/>
      <c r="D64" s="407"/>
      <c r="E64" s="407"/>
      <c r="F64" s="407"/>
      <c r="G64" s="407"/>
      <c r="H64" s="407"/>
      <c r="I64" s="407"/>
      <c r="J64" s="80"/>
      <c r="K64" s="80"/>
    </row>
    <row r="65" spans="2:9" ht="15">
      <c r="B65" s="9"/>
      <c r="C65" s="404"/>
      <c r="D65" s="404"/>
      <c r="E65" s="404"/>
      <c r="F65" s="404"/>
      <c r="G65" s="404"/>
      <c r="H65" s="404"/>
      <c r="I65" s="404"/>
    </row>
    <row r="66" spans="2:9" ht="15">
      <c r="B66" s="81"/>
      <c r="C66" s="403"/>
      <c r="D66" s="403"/>
      <c r="E66" s="403"/>
      <c r="F66" s="403"/>
      <c r="G66" s="403"/>
      <c r="H66" s="403"/>
      <c r="I66" s="403"/>
    </row>
    <row r="71" spans="2:11" ht="15">
      <c r="B71" s="404"/>
      <c r="C71" s="404"/>
      <c r="D71" s="404"/>
      <c r="E71" s="404"/>
      <c r="F71" s="404"/>
      <c r="G71" s="404"/>
      <c r="H71" s="404"/>
      <c r="I71" s="404"/>
      <c r="J71" s="32"/>
      <c r="K71" s="32"/>
    </row>
    <row r="72" spans="2:9" ht="15">
      <c r="B72" s="404"/>
      <c r="C72" s="404"/>
      <c r="D72" s="404"/>
      <c r="E72" s="404"/>
      <c r="F72" s="404"/>
      <c r="G72" s="404"/>
      <c r="H72" s="404"/>
      <c r="I72" s="404"/>
    </row>
    <row r="73" spans="2:9" ht="15">
      <c r="B73" s="404"/>
      <c r="C73" s="404"/>
      <c r="D73" s="404"/>
      <c r="E73" s="404"/>
      <c r="F73" s="404"/>
      <c r="G73" s="404"/>
      <c r="H73" s="404"/>
      <c r="I73" s="404"/>
    </row>
  </sheetData>
  <sheetProtection/>
  <mergeCells count="20">
    <mergeCell ref="B2:I2"/>
    <mergeCell ref="B3:I3"/>
    <mergeCell ref="B4:I4"/>
    <mergeCell ref="B7:I7"/>
    <mergeCell ref="B8:I8"/>
    <mergeCell ref="C44:I44"/>
    <mergeCell ref="C45:I45"/>
    <mergeCell ref="C46:I46"/>
    <mergeCell ref="C48:I48"/>
    <mergeCell ref="C49:I49"/>
    <mergeCell ref="C66:I66"/>
    <mergeCell ref="B71:I71"/>
    <mergeCell ref="B72:I72"/>
    <mergeCell ref="B73:I73"/>
    <mergeCell ref="C50:I50"/>
    <mergeCell ref="B53:I53"/>
    <mergeCell ref="B54:I54"/>
    <mergeCell ref="B55:I55"/>
    <mergeCell ref="C64:I64"/>
    <mergeCell ref="C65:I65"/>
  </mergeCells>
  <printOptions/>
  <pageMargins left="0.25" right="0.25" top="0.75" bottom="0.75" header="0.3" footer="0.3"/>
  <pageSetup fitToHeight="0" fitToWidth="1" orientation="portrait" paperSize="9" scale="58" r:id="rId2"/>
  <rowBreaks count="1" manualBreakCount="1">
    <brk id="58" min="1" max="5" man="1"/>
  </rowBreaks>
  <ignoredErrors>
    <ignoredError sqref="G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37"/>
  <sheetViews>
    <sheetView showGridLines="0" zoomScale="120" zoomScaleNormal="120" zoomScalePageLayoutView="0" workbookViewId="0" topLeftCell="A1">
      <selection activeCell="L16" sqref="L16"/>
    </sheetView>
  </sheetViews>
  <sheetFormatPr defaultColWidth="9.66015625" defaultRowHeight="10.5"/>
  <cols>
    <col min="1" max="1" width="1.171875" style="89" customWidth="1"/>
    <col min="2" max="2" width="54.33203125" style="89" customWidth="1"/>
    <col min="3" max="3" width="30.83203125" style="89" hidden="1" customWidth="1"/>
    <col min="4" max="5" width="22.83203125" style="89" customWidth="1"/>
    <col min="6" max="6" width="22.83203125" style="89" hidden="1" customWidth="1"/>
    <col min="7" max="8" width="22.83203125" style="89" customWidth="1"/>
    <col min="9" max="9" width="26.83203125" style="89" customWidth="1"/>
    <col min="10" max="10" width="9.66015625" style="89" customWidth="1"/>
    <col min="11" max="12" width="18.33203125" style="245" bestFit="1" customWidth="1"/>
    <col min="13" max="16384" width="9.66015625" style="89" customWidth="1"/>
  </cols>
  <sheetData>
    <row r="1" spans="2:8" ht="11.25">
      <c r="B1" s="356"/>
      <c r="C1" s="356"/>
      <c r="D1" s="356"/>
      <c r="E1" s="356"/>
      <c r="F1" s="356"/>
      <c r="G1" s="356"/>
      <c r="H1" s="356"/>
    </row>
    <row r="2" spans="2:12" s="116" customFormat="1" ht="14.25">
      <c r="B2" s="357" t="s">
        <v>236</v>
      </c>
      <c r="C2" s="358"/>
      <c r="D2" s="358"/>
      <c r="E2" s="358"/>
      <c r="F2" s="358"/>
      <c r="G2" s="358"/>
      <c r="H2" s="359"/>
      <c r="I2" s="162"/>
      <c r="J2" s="360"/>
      <c r="K2" s="360"/>
      <c r="L2" s="162"/>
    </row>
    <row r="3" spans="2:12" s="116" customFormat="1" ht="14.25">
      <c r="B3" s="361" t="s">
        <v>237</v>
      </c>
      <c r="C3" s="362"/>
      <c r="D3" s="362"/>
      <c r="E3" s="362"/>
      <c r="F3" s="362"/>
      <c r="G3" s="362"/>
      <c r="H3" s="363"/>
      <c r="I3" s="162"/>
      <c r="J3" s="360"/>
      <c r="K3" s="360"/>
      <c r="L3" s="162"/>
    </row>
    <row r="4" spans="2:12" s="116" customFormat="1" ht="14.25">
      <c r="B4" s="361" t="s">
        <v>238</v>
      </c>
      <c r="C4" s="362"/>
      <c r="D4" s="362"/>
      <c r="E4" s="362"/>
      <c r="F4" s="362"/>
      <c r="G4" s="362"/>
      <c r="H4" s="363"/>
      <c r="I4" s="162"/>
      <c r="J4" s="360"/>
      <c r="K4" s="360"/>
      <c r="L4" s="162"/>
    </row>
    <row r="5" spans="2:11" s="116" customFormat="1" ht="15">
      <c r="B5" s="120"/>
      <c r="C5" s="121"/>
      <c r="D5" s="121"/>
      <c r="E5" s="121"/>
      <c r="F5" s="121"/>
      <c r="G5" s="121"/>
      <c r="H5" s="364"/>
      <c r="J5" s="270"/>
      <c r="K5" s="270"/>
    </row>
    <row r="6" spans="2:12" s="116" customFormat="1" ht="15">
      <c r="B6" s="118"/>
      <c r="C6" s="118"/>
      <c r="D6" s="118"/>
      <c r="E6" s="118"/>
      <c r="F6" s="118"/>
      <c r="G6" s="118"/>
      <c r="H6" s="118"/>
      <c r="K6" s="270"/>
      <c r="L6" s="270"/>
    </row>
    <row r="7" spans="2:8" ht="11.25">
      <c r="B7" s="107"/>
      <c r="C7" s="107"/>
      <c r="D7" s="107"/>
      <c r="E7" s="107"/>
      <c r="F7" s="107"/>
      <c r="G7" s="107"/>
      <c r="H7" s="107"/>
    </row>
    <row r="8" spans="2:12" s="116" customFormat="1" ht="15.75">
      <c r="B8" s="422" t="s">
        <v>160</v>
      </c>
      <c r="C8" s="422"/>
      <c r="D8" s="422"/>
      <c r="E8" s="422"/>
      <c r="F8" s="422"/>
      <c r="G8" s="422"/>
      <c r="H8" s="422"/>
      <c r="I8" s="201"/>
      <c r="K8" s="270"/>
      <c r="L8" s="270"/>
    </row>
    <row r="9" spans="2:12" s="116" customFormat="1" ht="15.75">
      <c r="B9" s="422" t="s">
        <v>234</v>
      </c>
      <c r="C9" s="422"/>
      <c r="D9" s="422"/>
      <c r="E9" s="422"/>
      <c r="F9" s="422"/>
      <c r="G9" s="422"/>
      <c r="H9" s="422"/>
      <c r="I9" s="201"/>
      <c r="K9" s="270"/>
      <c r="L9" s="270"/>
    </row>
    <row r="10" spans="2:12" s="116" customFormat="1" ht="15.75">
      <c r="B10" s="201"/>
      <c r="C10" s="201"/>
      <c r="D10" s="201"/>
      <c r="E10" s="201"/>
      <c r="F10" s="201"/>
      <c r="G10" s="201"/>
      <c r="H10" s="219" t="s">
        <v>149</v>
      </c>
      <c r="I10" s="219"/>
      <c r="K10" s="270"/>
      <c r="L10" s="270"/>
    </row>
    <row r="11" spans="2:12" s="92" customFormat="1" ht="38.25">
      <c r="B11" s="145" t="s">
        <v>65</v>
      </c>
      <c r="C11" s="161" t="s">
        <v>226</v>
      </c>
      <c r="D11" s="161" t="s">
        <v>250</v>
      </c>
      <c r="E11" s="161" t="s">
        <v>248</v>
      </c>
      <c r="F11" s="161" t="s">
        <v>227</v>
      </c>
      <c r="G11" s="161" t="s">
        <v>251</v>
      </c>
      <c r="H11" s="161" t="s">
        <v>249</v>
      </c>
      <c r="K11" s="365"/>
      <c r="L11" s="365"/>
    </row>
    <row r="12" spans="2:12" s="160" customFormat="1" ht="12.75">
      <c r="B12" s="93" t="s">
        <v>100</v>
      </c>
      <c r="C12" s="311">
        <v>-652754844.5</v>
      </c>
      <c r="D12" s="311">
        <f>E12-C12</f>
        <v>-402743971.6</v>
      </c>
      <c r="E12" s="311">
        <f>'DRE '!F40</f>
        <v>-1055498816.1</v>
      </c>
      <c r="F12" s="312">
        <v>-390809864.32</v>
      </c>
      <c r="G12" s="312">
        <f>H12-F12</f>
        <v>-224449597.14000005</v>
      </c>
      <c r="H12" s="312">
        <v>-615259461.46</v>
      </c>
      <c r="K12" s="366"/>
      <c r="L12" s="366"/>
    </row>
    <row r="13" spans="2:12" s="95" customFormat="1" ht="12">
      <c r="B13" s="93" t="s">
        <v>147</v>
      </c>
      <c r="C13" s="311">
        <v>-95828534.57</v>
      </c>
      <c r="D13" s="311">
        <f>E13-C13</f>
        <v>-93615929.42000002</v>
      </c>
      <c r="E13" s="313">
        <f>'DMPL '!I19</f>
        <v>-189444463.99</v>
      </c>
      <c r="F13" s="312">
        <v>-1327025.82</v>
      </c>
      <c r="G13" s="312">
        <f>H13-F13</f>
        <v>0</v>
      </c>
      <c r="H13" s="314">
        <v>-1327025.82</v>
      </c>
      <c r="K13" s="174"/>
      <c r="L13" s="174"/>
    </row>
    <row r="14" spans="2:12" s="95" customFormat="1" ht="12">
      <c r="B14" s="93" t="s">
        <v>148</v>
      </c>
      <c r="C14" s="311">
        <v>-987.84</v>
      </c>
      <c r="D14" s="311">
        <f>E14-C14</f>
        <v>-493.91999999999996</v>
      </c>
      <c r="E14" s="315">
        <f>'DMPL '!G22</f>
        <v>-1481.76</v>
      </c>
      <c r="F14" s="312">
        <v>-987.84</v>
      </c>
      <c r="G14" s="312">
        <f>H14-F14</f>
        <v>-493.91999999999996</v>
      </c>
      <c r="H14" s="316">
        <v>-1481.76</v>
      </c>
      <c r="K14" s="174"/>
      <c r="L14" s="174"/>
    </row>
    <row r="15" spans="2:8" ht="12.75">
      <c r="B15" s="163" t="s">
        <v>101</v>
      </c>
      <c r="C15" s="317">
        <f>SUM(C12:C14)</f>
        <v>-748584366.91</v>
      </c>
      <c r="D15" s="317">
        <f>SUM(D12:D14)</f>
        <v>-496360394.94000006</v>
      </c>
      <c r="E15" s="317">
        <f>SUM(E12:E14)</f>
        <v>-1244944761.8500001</v>
      </c>
      <c r="F15" s="317">
        <v>-392137877.97999996</v>
      </c>
      <c r="G15" s="317">
        <f>SUM(G12:G14)</f>
        <v>-224450091.06000003</v>
      </c>
      <c r="H15" s="317">
        <f>SUM(H12:H14)</f>
        <v>-616587969.0400001</v>
      </c>
    </row>
    <row r="16" spans="2:8" ht="12">
      <c r="B16" s="95"/>
      <c r="C16" s="95"/>
      <c r="D16" s="95"/>
      <c r="E16" s="95"/>
      <c r="F16" s="95"/>
      <c r="G16" s="95"/>
      <c r="H16" s="95"/>
    </row>
    <row r="17" spans="2:8" ht="12">
      <c r="B17" s="95"/>
      <c r="C17" s="95"/>
      <c r="D17" s="95"/>
      <c r="E17" s="174"/>
      <c r="F17" s="174"/>
      <c r="G17" s="174"/>
      <c r="H17" s="95"/>
    </row>
    <row r="18" spans="2:8" ht="15">
      <c r="B18" s="95"/>
      <c r="C18" s="95"/>
      <c r="D18" s="95"/>
      <c r="E18" s="42"/>
      <c r="F18" s="42"/>
      <c r="G18" s="42"/>
      <c r="H18" s="42"/>
    </row>
    <row r="19" spans="2:12" ht="12">
      <c r="B19" s="224" t="s">
        <v>159</v>
      </c>
      <c r="C19" s="224"/>
      <c r="D19" s="224"/>
      <c r="F19" s="150"/>
      <c r="G19" s="150" t="s">
        <v>215</v>
      </c>
      <c r="J19" s="245"/>
      <c r="L19" s="89"/>
    </row>
    <row r="20" spans="2:12" ht="12">
      <c r="B20" s="224" t="s">
        <v>155</v>
      </c>
      <c r="C20" s="224"/>
      <c r="D20" s="224"/>
      <c r="F20" s="224"/>
      <c r="G20" s="224" t="s">
        <v>212</v>
      </c>
      <c r="J20" s="245"/>
      <c r="L20" s="89"/>
    </row>
    <row r="21" spans="2:12" ht="12">
      <c r="B21" s="224" t="s">
        <v>157</v>
      </c>
      <c r="C21" s="224"/>
      <c r="D21" s="224"/>
      <c r="F21" s="150"/>
      <c r="G21" s="150" t="s">
        <v>216</v>
      </c>
      <c r="J21" s="245"/>
      <c r="L21" s="89"/>
    </row>
    <row r="22" spans="2:12" ht="12">
      <c r="B22" s="224"/>
      <c r="C22" s="224"/>
      <c r="D22" s="224"/>
      <c r="J22" s="245"/>
      <c r="L22" s="89"/>
    </row>
    <row r="23" spans="2:12" ht="12">
      <c r="B23" s="95"/>
      <c r="C23" s="95"/>
      <c r="D23" s="95"/>
      <c r="E23" s="95"/>
      <c r="F23" s="151"/>
      <c r="G23" s="151"/>
      <c r="J23" s="245"/>
      <c r="L23" s="89"/>
    </row>
    <row r="24" spans="2:12" ht="12">
      <c r="B24" s="151" t="s">
        <v>217</v>
      </c>
      <c r="C24" s="151"/>
      <c r="D24" s="151"/>
      <c r="E24" s="367"/>
      <c r="F24" s="151"/>
      <c r="G24" s="151" t="s">
        <v>94</v>
      </c>
      <c r="I24" s="236"/>
      <c r="J24" s="245"/>
      <c r="L24" s="89"/>
    </row>
    <row r="25" spans="2:12" ht="12">
      <c r="B25" s="151" t="s">
        <v>204</v>
      </c>
      <c r="C25" s="151"/>
      <c r="D25" s="151"/>
      <c r="F25" s="151"/>
      <c r="G25" s="151" t="s">
        <v>206</v>
      </c>
      <c r="I25" s="368" t="s">
        <v>239</v>
      </c>
      <c r="J25" s="245"/>
      <c r="L25" s="89"/>
    </row>
    <row r="26" spans="2:10" ht="12">
      <c r="B26" s="151" t="s">
        <v>218</v>
      </c>
      <c r="C26" s="151"/>
      <c r="D26" s="151"/>
      <c r="F26" s="151"/>
      <c r="G26" s="151" t="s">
        <v>95</v>
      </c>
      <c r="I26" s="236"/>
      <c r="J26" s="236"/>
    </row>
    <row r="27" spans="5:8" ht="12.75">
      <c r="E27" s="423"/>
      <c r="F27" s="423"/>
      <c r="G27" s="423"/>
      <c r="H27" s="423"/>
    </row>
    <row r="28" spans="2:12" ht="12">
      <c r="B28" s="95"/>
      <c r="C28" s="151"/>
      <c r="D28" s="425" t="s">
        <v>198</v>
      </c>
      <c r="E28" s="425"/>
      <c r="F28" s="151"/>
      <c r="G28" s="151"/>
      <c r="J28" s="245"/>
      <c r="L28" s="89"/>
    </row>
    <row r="29" spans="3:12" ht="12">
      <c r="C29" s="151"/>
      <c r="D29" s="425" t="s">
        <v>200</v>
      </c>
      <c r="E29" s="425"/>
      <c r="F29" s="151"/>
      <c r="G29" s="151"/>
      <c r="J29" s="245"/>
      <c r="L29" s="89"/>
    </row>
    <row r="30" spans="3:8" ht="12">
      <c r="C30" s="151"/>
      <c r="D30" s="425" t="s">
        <v>199</v>
      </c>
      <c r="E30" s="425"/>
      <c r="F30" s="151"/>
      <c r="G30" s="151"/>
      <c r="H30" s="236"/>
    </row>
    <row r="32" spans="5:8" ht="11.25">
      <c r="E32" s="104"/>
      <c r="F32" s="104"/>
      <c r="G32" s="104"/>
      <c r="H32" s="104"/>
    </row>
    <row r="33" spans="5:8" ht="11.25">
      <c r="E33" s="104"/>
      <c r="F33" s="104"/>
      <c r="G33" s="104"/>
      <c r="H33" s="104"/>
    </row>
    <row r="34" spans="5:8" ht="11.25">
      <c r="E34" s="104"/>
      <c r="F34" s="104"/>
      <c r="G34" s="104"/>
      <c r="H34" s="104"/>
    </row>
    <row r="35" spans="5:12" ht="15">
      <c r="E35" s="104"/>
      <c r="F35" s="104"/>
      <c r="G35" s="104"/>
      <c r="J35" s="424"/>
      <c r="K35" s="424"/>
      <c r="L35" s="424"/>
    </row>
    <row r="36" spans="5:12" ht="15">
      <c r="E36" s="104"/>
      <c r="F36" s="104"/>
      <c r="G36" s="104"/>
      <c r="J36" s="424"/>
      <c r="K36" s="424"/>
      <c r="L36" s="424"/>
    </row>
    <row r="37" spans="10:12" ht="15">
      <c r="J37" s="424"/>
      <c r="K37" s="424"/>
      <c r="L37" s="424"/>
    </row>
  </sheetData>
  <sheetProtection/>
  <mergeCells count="9">
    <mergeCell ref="B8:H8"/>
    <mergeCell ref="B9:H9"/>
    <mergeCell ref="E27:H27"/>
    <mergeCell ref="J35:L35"/>
    <mergeCell ref="J36:L36"/>
    <mergeCell ref="J37:L37"/>
    <mergeCell ref="D28:E28"/>
    <mergeCell ref="D29:E29"/>
    <mergeCell ref="D30:E30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Q104"/>
  <sheetViews>
    <sheetView showGridLines="0" zoomScale="130" zoomScaleNormal="130" zoomScalePageLayoutView="0" workbookViewId="0" topLeftCell="A1">
      <selection activeCell="B30" sqref="B30:C30"/>
    </sheetView>
  </sheetViews>
  <sheetFormatPr defaultColWidth="9.66015625" defaultRowHeight="10.5"/>
  <cols>
    <col min="1" max="1" width="1.171875" style="89" customWidth="1"/>
    <col min="2" max="2" width="46" style="89" customWidth="1"/>
    <col min="3" max="3" width="8.16015625" style="90" customWidth="1"/>
    <col min="4" max="4" width="22.16015625" style="89" customWidth="1"/>
    <col min="5" max="5" width="24.5" style="89" customWidth="1"/>
    <col min="6" max="6" width="21.66015625" style="89" hidden="1" customWidth="1"/>
    <col min="7" max="7" width="20.83203125" style="89" customWidth="1"/>
    <col min="8" max="8" width="0.328125" style="89" hidden="1" customWidth="1"/>
    <col min="9" max="10" width="20.83203125" style="89" customWidth="1"/>
    <col min="11" max="11" width="1.5" style="89" customWidth="1"/>
    <col min="12" max="12" width="18.16015625" style="89" bestFit="1" customWidth="1"/>
    <col min="13" max="13" width="23.16015625" style="89" bestFit="1" customWidth="1"/>
    <col min="14" max="14" width="18" style="130" bestFit="1" customWidth="1"/>
    <col min="15" max="16" width="9.66015625" style="89" customWidth="1"/>
    <col min="17" max="17" width="17.66015625" style="130" bestFit="1" customWidth="1"/>
    <col min="18" max="16384" width="9.66015625" style="89" customWidth="1"/>
  </cols>
  <sheetData>
    <row r="1" ht="7.5" customHeight="1"/>
    <row r="2" spans="2:17" s="116" customFormat="1" ht="15">
      <c r="B2" s="113" t="s">
        <v>224</v>
      </c>
      <c r="C2" s="114"/>
      <c r="D2" s="114"/>
      <c r="E2" s="114"/>
      <c r="F2" s="114"/>
      <c r="G2" s="114"/>
      <c r="H2" s="114"/>
      <c r="I2" s="114"/>
      <c r="J2" s="115"/>
      <c r="N2" s="227"/>
      <c r="Q2" s="227"/>
    </row>
    <row r="3" spans="2:17" s="116" customFormat="1" ht="15">
      <c r="B3" s="117" t="s">
        <v>39</v>
      </c>
      <c r="C3" s="118"/>
      <c r="D3" s="118"/>
      <c r="E3" s="118"/>
      <c r="F3" s="118"/>
      <c r="G3" s="118"/>
      <c r="H3" s="118"/>
      <c r="I3" s="118"/>
      <c r="J3" s="119"/>
      <c r="N3" s="227"/>
      <c r="Q3" s="227"/>
    </row>
    <row r="4" spans="2:17" s="116" customFormat="1" ht="15">
      <c r="B4" s="120" t="s">
        <v>40</v>
      </c>
      <c r="C4" s="121"/>
      <c r="D4" s="121"/>
      <c r="E4" s="121"/>
      <c r="F4" s="121"/>
      <c r="G4" s="121"/>
      <c r="H4" s="121"/>
      <c r="I4" s="121"/>
      <c r="J4" s="122"/>
      <c r="N4" s="227"/>
      <c r="Q4" s="227"/>
    </row>
    <row r="5" spans="2:10" ht="17.25" customHeight="1">
      <c r="B5" s="107"/>
      <c r="C5" s="91"/>
      <c r="D5" s="107"/>
      <c r="E5" s="107"/>
      <c r="F5" s="107"/>
      <c r="G5" s="107"/>
      <c r="H5" s="107"/>
      <c r="I5" s="107"/>
      <c r="J5" s="107"/>
    </row>
    <row r="6" spans="2:10" ht="15.75">
      <c r="B6" s="422" t="s">
        <v>192</v>
      </c>
      <c r="C6" s="422"/>
      <c r="D6" s="422"/>
      <c r="E6" s="422"/>
      <c r="F6" s="422"/>
      <c r="G6" s="422"/>
      <c r="H6" s="422"/>
      <c r="I6" s="422"/>
      <c r="J6" s="422"/>
    </row>
    <row r="7" spans="2:11" ht="12" customHeight="1">
      <c r="B7" s="165"/>
      <c r="C7" s="433" t="s">
        <v>234</v>
      </c>
      <c r="D7" s="433"/>
      <c r="E7" s="433"/>
      <c r="F7" s="433"/>
      <c r="G7" s="433"/>
      <c r="H7" s="166"/>
      <c r="I7" s="166"/>
      <c r="J7" s="219" t="s">
        <v>42</v>
      </c>
      <c r="K7" s="101"/>
    </row>
    <row r="8" spans="2:17" s="92" customFormat="1" ht="12.75" customHeight="1">
      <c r="B8" s="428" t="s">
        <v>65</v>
      </c>
      <c r="C8" s="431" t="s">
        <v>15</v>
      </c>
      <c r="D8" s="426" t="s">
        <v>59</v>
      </c>
      <c r="E8" s="426" t="s">
        <v>60</v>
      </c>
      <c r="F8" s="426" t="s">
        <v>61</v>
      </c>
      <c r="G8" s="426" t="s">
        <v>62</v>
      </c>
      <c r="H8" s="426" t="s">
        <v>63</v>
      </c>
      <c r="I8" s="426" t="s">
        <v>191</v>
      </c>
      <c r="J8" s="428" t="s">
        <v>64</v>
      </c>
      <c r="N8" s="228"/>
      <c r="Q8" s="228"/>
    </row>
    <row r="9" spans="2:17" s="92" customFormat="1" ht="24" customHeight="1">
      <c r="B9" s="429"/>
      <c r="C9" s="432"/>
      <c r="D9" s="427"/>
      <c r="E9" s="427"/>
      <c r="F9" s="427"/>
      <c r="G9" s="427"/>
      <c r="H9" s="427"/>
      <c r="I9" s="427"/>
      <c r="J9" s="429"/>
      <c r="N9" s="228"/>
      <c r="Q9" s="228"/>
    </row>
    <row r="10" spans="2:17" s="92" customFormat="1" ht="12.75">
      <c r="B10" s="190" t="s">
        <v>197</v>
      </c>
      <c r="C10" s="225">
        <v>21</v>
      </c>
      <c r="D10" s="318">
        <v>3567791632.84</v>
      </c>
      <c r="E10" s="318">
        <v>726857169.79</v>
      </c>
      <c r="F10" s="319">
        <v>0</v>
      </c>
      <c r="G10" s="318">
        <v>25011.16</v>
      </c>
      <c r="H10" s="319">
        <v>0</v>
      </c>
      <c r="I10" s="318">
        <v>-3917041602.54</v>
      </c>
      <c r="J10" s="318">
        <f aca="true" t="shared" si="0" ref="J10:J15">SUM(D10:I10)</f>
        <v>377632211.25</v>
      </c>
      <c r="N10" s="228"/>
      <c r="Q10" s="228"/>
    </row>
    <row r="11" spans="2:17" s="95" customFormat="1" ht="12">
      <c r="B11" s="93" t="s">
        <v>10</v>
      </c>
      <c r="C11" s="94"/>
      <c r="D11" s="320"/>
      <c r="E11" s="320"/>
      <c r="F11" s="320"/>
      <c r="G11" s="320"/>
      <c r="H11" s="320"/>
      <c r="I11" s="321">
        <v>-1327025.82</v>
      </c>
      <c r="J11" s="320">
        <f t="shared" si="0"/>
        <v>-1327025.82</v>
      </c>
      <c r="N11" s="229"/>
      <c r="Q11" s="229"/>
    </row>
    <row r="12" spans="2:17" s="95" customFormat="1" ht="12">
      <c r="B12" s="93" t="s">
        <v>143</v>
      </c>
      <c r="C12" s="94"/>
      <c r="D12" s="355"/>
      <c r="E12" s="355">
        <v>916258744.71</v>
      </c>
      <c r="F12" s="320"/>
      <c r="G12" s="320"/>
      <c r="H12" s="320"/>
      <c r="I12" s="321"/>
      <c r="J12" s="320">
        <f t="shared" si="0"/>
        <v>916258744.71</v>
      </c>
      <c r="N12" s="229"/>
      <c r="Q12" s="229"/>
    </row>
    <row r="13" spans="2:17" s="95" customFormat="1" ht="12" customHeight="1">
      <c r="B13" s="96" t="s">
        <v>104</v>
      </c>
      <c r="C13" s="94"/>
      <c r="D13" s="355">
        <f>312944489.36+414014341.5</f>
        <v>726958830.86</v>
      </c>
      <c r="E13" s="355">
        <f>-312944489.36-414014341.5+101661.07</f>
        <v>-726857169.79</v>
      </c>
      <c r="F13" s="320"/>
      <c r="G13" s="320"/>
      <c r="H13" s="320"/>
      <c r="I13" s="321"/>
      <c r="J13" s="320">
        <f t="shared" si="0"/>
        <v>101661.07000005245</v>
      </c>
      <c r="K13" s="98"/>
      <c r="N13" s="229"/>
      <c r="Q13" s="229"/>
    </row>
    <row r="14" spans="2:17" s="95" customFormat="1" ht="12">
      <c r="B14" s="96" t="s">
        <v>98</v>
      </c>
      <c r="C14" s="97"/>
      <c r="D14" s="320"/>
      <c r="E14" s="320"/>
      <c r="F14" s="322"/>
      <c r="G14" s="355">
        <f>-493.92*3</f>
        <v>-1481.76</v>
      </c>
      <c r="H14" s="355"/>
      <c r="I14" s="320">
        <f>493.92*3</f>
        <v>1481.76</v>
      </c>
      <c r="J14" s="320">
        <f t="shared" si="0"/>
        <v>0</v>
      </c>
      <c r="N14" s="229"/>
      <c r="Q14" s="229"/>
    </row>
    <row r="15" spans="2:17" s="95" customFormat="1" ht="12">
      <c r="B15" s="96" t="s">
        <v>72</v>
      </c>
      <c r="C15" s="97"/>
      <c r="D15" s="320"/>
      <c r="E15" s="320"/>
      <c r="F15" s="320"/>
      <c r="G15" s="323"/>
      <c r="H15" s="320"/>
      <c r="I15" s="320">
        <v>-615259461.46</v>
      </c>
      <c r="J15" s="320">
        <f t="shared" si="0"/>
        <v>-615259461.46</v>
      </c>
      <c r="N15" s="229"/>
      <c r="Q15" s="229"/>
    </row>
    <row r="16" spans="2:11" ht="12" customHeight="1">
      <c r="B16" s="191" t="s">
        <v>233</v>
      </c>
      <c r="C16" s="99"/>
      <c r="D16" s="324">
        <f aca="true" t="shared" si="1" ref="D16:I16">SUM(D10:D15)</f>
        <v>4294750463.7000003</v>
      </c>
      <c r="E16" s="324">
        <f t="shared" si="1"/>
        <v>916258744.71</v>
      </c>
      <c r="F16" s="324">
        <f t="shared" si="1"/>
        <v>0</v>
      </c>
      <c r="G16" s="324">
        <f t="shared" si="1"/>
        <v>23529.4</v>
      </c>
      <c r="H16" s="324">
        <f t="shared" si="1"/>
        <v>0</v>
      </c>
      <c r="I16" s="324">
        <f t="shared" si="1"/>
        <v>-4533626608.059999</v>
      </c>
      <c r="J16" s="324">
        <f>SUM(J10:J15)</f>
        <v>677406129.75</v>
      </c>
      <c r="K16" s="100"/>
    </row>
    <row r="17" spans="2:11" ht="8.25" customHeight="1">
      <c r="B17" s="123"/>
      <c r="C17" s="106"/>
      <c r="D17" s="325"/>
      <c r="E17" s="325"/>
      <c r="F17" s="325"/>
      <c r="G17" s="325"/>
      <c r="H17" s="325"/>
      <c r="I17" s="325"/>
      <c r="J17" s="325"/>
      <c r="K17" s="100"/>
    </row>
    <row r="18" spans="2:12" ht="12" customHeight="1">
      <c r="B18" s="190" t="s">
        <v>214</v>
      </c>
      <c r="C18" s="225">
        <v>21</v>
      </c>
      <c r="D18" s="318">
        <v>4294750463.7</v>
      </c>
      <c r="E18" s="318">
        <v>1259509823.4</v>
      </c>
      <c r="F18" s="319">
        <v>0</v>
      </c>
      <c r="G18" s="318">
        <v>23035.48</v>
      </c>
      <c r="H18" s="319">
        <v>0</v>
      </c>
      <c r="I18" s="318">
        <v>-6868495284.78</v>
      </c>
      <c r="J18" s="318">
        <f aca="true" t="shared" si="2" ref="J18:J23">SUM(D18:I18)</f>
        <v>-1314211962.1999998</v>
      </c>
      <c r="K18" s="100"/>
      <c r="L18" s="130"/>
    </row>
    <row r="19" spans="2:17" s="95" customFormat="1" ht="12" customHeight="1">
      <c r="B19" s="278" t="s">
        <v>10</v>
      </c>
      <c r="C19" s="279"/>
      <c r="D19" s="326"/>
      <c r="E19" s="326"/>
      <c r="F19" s="326"/>
      <c r="G19" s="326"/>
      <c r="H19" s="326"/>
      <c r="I19" s="326">
        <v>-189444463.99</v>
      </c>
      <c r="J19" s="326">
        <f t="shared" si="2"/>
        <v>-189444463.99</v>
      </c>
      <c r="K19" s="98"/>
      <c r="L19" s="222"/>
      <c r="M19" s="222"/>
      <c r="N19" s="229"/>
      <c r="Q19" s="229"/>
    </row>
    <row r="20" spans="2:17" s="95" customFormat="1" ht="12" customHeight="1">
      <c r="B20" s="278" t="s">
        <v>97</v>
      </c>
      <c r="C20" s="279"/>
      <c r="D20" s="326"/>
      <c r="E20" s="326">
        <v>1324941688.07</v>
      </c>
      <c r="F20" s="326"/>
      <c r="G20" s="326"/>
      <c r="H20" s="326"/>
      <c r="I20" s="326"/>
      <c r="J20" s="326">
        <f t="shared" si="2"/>
        <v>1324941688.07</v>
      </c>
      <c r="K20" s="98"/>
      <c r="L20" s="222"/>
      <c r="M20" s="222"/>
      <c r="N20" s="235"/>
      <c r="Q20" s="229"/>
    </row>
    <row r="21" spans="2:17" s="95" customFormat="1" ht="12" customHeight="1">
      <c r="B21" s="280" t="s">
        <v>104</v>
      </c>
      <c r="C21" s="279"/>
      <c r="D21" s="326">
        <v>1259509823.4</v>
      </c>
      <c r="E21" s="326">
        <v>-1259509823.4</v>
      </c>
      <c r="F21" s="326"/>
      <c r="G21" s="326"/>
      <c r="H21" s="326"/>
      <c r="I21" s="326"/>
      <c r="J21" s="326">
        <f t="shared" si="2"/>
        <v>0</v>
      </c>
      <c r="K21" s="98"/>
      <c r="L21" s="222"/>
      <c r="M21" s="222"/>
      <c r="N21" s="229"/>
      <c r="Q21" s="229"/>
    </row>
    <row r="22" spans="2:17" s="95" customFormat="1" ht="12">
      <c r="B22" s="280" t="s">
        <v>98</v>
      </c>
      <c r="C22" s="281"/>
      <c r="D22" s="326"/>
      <c r="E22" s="326"/>
      <c r="F22" s="327"/>
      <c r="G22" s="326">
        <f>-493.92*3</f>
        <v>-1481.76</v>
      </c>
      <c r="H22" s="326"/>
      <c r="I22" s="326">
        <f>493.92*3</f>
        <v>1481.76</v>
      </c>
      <c r="J22" s="326">
        <f t="shared" si="2"/>
        <v>0</v>
      </c>
      <c r="K22" s="98"/>
      <c r="L22" s="222"/>
      <c r="M22" s="222"/>
      <c r="N22" s="229"/>
      <c r="Q22" s="230"/>
    </row>
    <row r="23" spans="2:17" s="95" customFormat="1" ht="12">
      <c r="B23" s="280" t="s">
        <v>72</v>
      </c>
      <c r="C23" s="281"/>
      <c r="D23" s="326"/>
      <c r="E23" s="326"/>
      <c r="F23" s="326"/>
      <c r="G23" s="328"/>
      <c r="H23" s="326"/>
      <c r="I23" s="326">
        <v>-1055498816.1</v>
      </c>
      <c r="J23" s="326">
        <f t="shared" si="2"/>
        <v>-1055498816.1</v>
      </c>
      <c r="K23" s="98"/>
      <c r="L23" s="222"/>
      <c r="M23" s="222"/>
      <c r="N23" s="229"/>
      <c r="Q23" s="229"/>
    </row>
    <row r="24" spans="2:13" ht="12.75">
      <c r="B24" s="191" t="s">
        <v>232</v>
      </c>
      <c r="C24" s="99"/>
      <c r="D24" s="324">
        <f aca="true" t="shared" si="3" ref="D24:J24">SUM(D18:D23)</f>
        <v>5554260287.1</v>
      </c>
      <c r="E24" s="324">
        <f t="shared" si="3"/>
        <v>1324941688.0700002</v>
      </c>
      <c r="F24" s="324">
        <f t="shared" si="3"/>
        <v>0</v>
      </c>
      <c r="G24" s="324">
        <f t="shared" si="3"/>
        <v>21553.72</v>
      </c>
      <c r="H24" s="324">
        <f t="shared" si="3"/>
        <v>0</v>
      </c>
      <c r="I24" s="324">
        <f t="shared" si="3"/>
        <v>-8113437083.11</v>
      </c>
      <c r="J24" s="324">
        <f t="shared" si="3"/>
        <v>-1234213554.2199998</v>
      </c>
      <c r="K24" s="101"/>
      <c r="L24" s="223"/>
      <c r="M24" s="223"/>
    </row>
    <row r="25" spans="2:13" ht="30.75" customHeight="1">
      <c r="B25" s="224" t="s">
        <v>158</v>
      </c>
      <c r="F25" s="256"/>
      <c r="G25" s="430" t="s">
        <v>217</v>
      </c>
      <c r="H25" s="430"/>
      <c r="I25" s="430" t="s">
        <v>217</v>
      </c>
      <c r="J25" s="430"/>
      <c r="K25" s="101"/>
      <c r="M25" s="245"/>
    </row>
    <row r="26" spans="2:17" s="95" customFormat="1" ht="12">
      <c r="B26" s="224" t="s">
        <v>155</v>
      </c>
      <c r="F26" s="221"/>
      <c r="G26" s="425" t="s">
        <v>204</v>
      </c>
      <c r="H26" s="425"/>
      <c r="I26" s="425"/>
      <c r="J26" s="425"/>
      <c r="K26" s="255"/>
      <c r="N26" s="229"/>
      <c r="Q26" s="229"/>
    </row>
    <row r="27" spans="2:17" s="95" customFormat="1" ht="12">
      <c r="B27" s="224" t="s">
        <v>157</v>
      </c>
      <c r="F27" s="221"/>
      <c r="G27" s="425" t="s">
        <v>218</v>
      </c>
      <c r="H27" s="425"/>
      <c r="I27" s="425"/>
      <c r="J27" s="425"/>
      <c r="K27" s="146"/>
      <c r="N27" s="229"/>
      <c r="Q27" s="229"/>
    </row>
    <row r="28" spans="2:11" ht="15">
      <c r="B28" s="224"/>
      <c r="C28" s="224"/>
      <c r="D28" s="224"/>
      <c r="E28" s="244"/>
      <c r="F28" s="150"/>
      <c r="G28" s="150"/>
      <c r="H28" s="151"/>
      <c r="I28" s="151"/>
      <c r="J28" s="151"/>
      <c r="K28" s="88"/>
    </row>
    <row r="29" spans="2:11" ht="15">
      <c r="B29" s="95"/>
      <c r="C29" s="103"/>
      <c r="D29" s="152"/>
      <c r="E29" s="174"/>
      <c r="F29" s="95"/>
      <c r="J29" s="95"/>
      <c r="K29" s="88"/>
    </row>
    <row r="30" spans="2:10" ht="20.25" customHeight="1">
      <c r="B30" s="425" t="s">
        <v>94</v>
      </c>
      <c r="C30" s="425"/>
      <c r="D30" s="236"/>
      <c r="E30" s="236"/>
      <c r="F30" s="236"/>
      <c r="G30" s="436" t="s">
        <v>215</v>
      </c>
      <c r="H30" s="436"/>
      <c r="I30" s="436"/>
      <c r="J30" s="436"/>
    </row>
    <row r="31" spans="2:11" ht="12.75">
      <c r="B31" s="236" t="s">
        <v>206</v>
      </c>
      <c r="C31" s="236"/>
      <c r="D31" s="236"/>
      <c r="E31" s="236"/>
      <c r="F31" s="236"/>
      <c r="G31" s="434" t="s">
        <v>212</v>
      </c>
      <c r="H31" s="434"/>
      <c r="I31" s="434"/>
      <c r="J31" s="434"/>
      <c r="K31" s="102"/>
    </row>
    <row r="32" spans="2:11" ht="12.75">
      <c r="B32" s="425" t="s">
        <v>95</v>
      </c>
      <c r="C32" s="425"/>
      <c r="D32" s="236"/>
      <c r="E32" s="236"/>
      <c r="F32" s="236"/>
      <c r="G32" s="435" t="s">
        <v>216</v>
      </c>
      <c r="H32" s="435"/>
      <c r="I32" s="435"/>
      <c r="J32" s="435"/>
      <c r="K32" s="102"/>
    </row>
    <row r="33" spans="9:11" ht="12.75">
      <c r="I33" s="423"/>
      <c r="J33" s="423"/>
      <c r="K33" s="102"/>
    </row>
    <row r="34" spans="3:10" ht="12.75">
      <c r="C34" s="425" t="s">
        <v>198</v>
      </c>
      <c r="D34" s="425"/>
      <c r="E34" s="425"/>
      <c r="F34" s="425"/>
      <c r="G34" s="425"/>
      <c r="I34" s="423"/>
      <c r="J34" s="423"/>
    </row>
    <row r="35" spans="2:10" ht="12">
      <c r="B35" s="95"/>
      <c r="C35" s="425" t="s">
        <v>200</v>
      </c>
      <c r="D35" s="425"/>
      <c r="E35" s="425"/>
      <c r="F35" s="425"/>
      <c r="G35" s="425"/>
      <c r="H35" s="95"/>
      <c r="I35" s="95"/>
      <c r="J35" s="95"/>
    </row>
    <row r="36" spans="3:10" ht="12">
      <c r="C36" s="425" t="s">
        <v>199</v>
      </c>
      <c r="D36" s="425"/>
      <c r="E36" s="425"/>
      <c r="F36" s="425"/>
      <c r="G36" s="425"/>
      <c r="H36" s="104"/>
      <c r="I36" s="104"/>
      <c r="J36" s="104"/>
    </row>
    <row r="37" spans="8:10" ht="11.25">
      <c r="H37" s="104"/>
      <c r="I37" s="104"/>
      <c r="J37" s="104"/>
    </row>
    <row r="38" spans="8:10" ht="11.25">
      <c r="H38" s="104"/>
      <c r="I38" s="104"/>
      <c r="J38" s="104"/>
    </row>
    <row r="39" spans="8:10" ht="11.25">
      <c r="H39" s="104"/>
      <c r="I39" s="104"/>
      <c r="J39" s="104"/>
    </row>
    <row r="40" spans="8:10" ht="11.25">
      <c r="H40" s="104"/>
      <c r="I40" s="104"/>
      <c r="J40" s="104"/>
    </row>
    <row r="41" spans="8:10" ht="11.25">
      <c r="H41" s="104"/>
      <c r="I41" s="104"/>
      <c r="J41" s="104"/>
    </row>
    <row r="42" spans="8:15" ht="15">
      <c r="H42" s="104"/>
      <c r="I42" s="104"/>
      <c r="M42" s="424"/>
      <c r="N42" s="424"/>
      <c r="O42" s="424"/>
    </row>
    <row r="43" spans="8:15" ht="15">
      <c r="H43" s="104"/>
      <c r="I43" s="104"/>
      <c r="M43" s="424"/>
      <c r="N43" s="424"/>
      <c r="O43" s="424"/>
    </row>
    <row r="44" spans="8:15" ht="15">
      <c r="H44" s="104"/>
      <c r="M44" s="424"/>
      <c r="N44" s="424"/>
      <c r="O44" s="424"/>
    </row>
    <row r="45" ht="11.25">
      <c r="H45" s="104"/>
    </row>
    <row r="87" ht="6" customHeight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4" ht="11.25">
      <c r="K104" s="105"/>
    </row>
    <row r="106" ht="2.25" customHeight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25" ht="0.75" customHeight="1"/>
  </sheetData>
  <sheetProtection/>
  <mergeCells count="27">
    <mergeCell ref="C35:G35"/>
    <mergeCell ref="C36:G36"/>
    <mergeCell ref="G31:J31"/>
    <mergeCell ref="G32:J32"/>
    <mergeCell ref="B30:C30"/>
    <mergeCell ref="B32:C32"/>
    <mergeCell ref="C34:G34"/>
    <mergeCell ref="G30:J30"/>
    <mergeCell ref="B6:J6"/>
    <mergeCell ref="B8:B9"/>
    <mergeCell ref="C8:C9"/>
    <mergeCell ref="D8:D9"/>
    <mergeCell ref="E8:E9"/>
    <mergeCell ref="G8:G9"/>
    <mergeCell ref="C7:G7"/>
    <mergeCell ref="F8:F9"/>
    <mergeCell ref="H8:H9"/>
    <mergeCell ref="M43:O43"/>
    <mergeCell ref="M44:O44"/>
    <mergeCell ref="M42:O42"/>
    <mergeCell ref="I8:I9"/>
    <mergeCell ref="G27:J27"/>
    <mergeCell ref="J8:J9"/>
    <mergeCell ref="I34:J34"/>
    <mergeCell ref="I33:J33"/>
    <mergeCell ref="G25:J25"/>
    <mergeCell ref="G26:J26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89"/>
  <sheetViews>
    <sheetView showGridLines="0" zoomScalePageLayoutView="0" workbookViewId="0" topLeftCell="A51">
      <selection activeCell="K14" sqref="K14"/>
    </sheetView>
  </sheetViews>
  <sheetFormatPr defaultColWidth="9.33203125" defaultRowHeight="10.5"/>
  <cols>
    <col min="1" max="1" width="1.3359375" style="0" customWidth="1"/>
    <col min="2" max="2" width="35.33203125" style="0" customWidth="1"/>
    <col min="3" max="3" width="38.5" style="0" customWidth="1"/>
    <col min="4" max="4" width="38.16015625" style="0" customWidth="1"/>
    <col min="5" max="5" width="9.16015625" style="0" customWidth="1"/>
    <col min="6" max="7" width="23.83203125" style="0" customWidth="1"/>
    <col min="8" max="8" width="1.5" style="0" customWidth="1"/>
    <col min="9" max="9" width="14.66015625" style="0" bestFit="1" customWidth="1"/>
    <col min="10" max="10" width="11.16015625" style="0" bestFit="1" customWidth="1"/>
    <col min="11" max="11" width="23" style="65" customWidth="1"/>
    <col min="12" max="12" width="15.5" style="65" bestFit="1" customWidth="1"/>
    <col min="14" max="14" width="16.66015625" style="142" bestFit="1" customWidth="1"/>
  </cols>
  <sheetData>
    <row r="1" ht="7.5" customHeight="1"/>
    <row r="2" spans="2:7" ht="15.75">
      <c r="B2" s="38"/>
      <c r="C2" s="60" t="s">
        <v>221</v>
      </c>
      <c r="D2" s="60"/>
      <c r="E2" s="55"/>
      <c r="F2" s="55"/>
      <c r="G2" s="56"/>
    </row>
    <row r="3" spans="2:7" ht="15.75">
      <c r="B3" s="39"/>
      <c r="C3" s="61" t="s">
        <v>45</v>
      </c>
      <c r="D3" s="61"/>
      <c r="E3" s="40"/>
      <c r="F3" s="40"/>
      <c r="G3" s="57"/>
    </row>
    <row r="4" spans="2:7" ht="15.75">
      <c r="B4" s="41"/>
      <c r="C4" s="62" t="s">
        <v>46</v>
      </c>
      <c r="D4" s="62"/>
      <c r="E4" s="58"/>
      <c r="F4" s="58"/>
      <c r="G4" s="59"/>
    </row>
    <row r="5" spans="2:6" ht="15">
      <c r="B5" s="42"/>
      <c r="C5" s="42"/>
      <c r="D5" s="42"/>
      <c r="E5" s="42"/>
      <c r="F5" s="42"/>
    </row>
    <row r="6" spans="2:7" ht="15" customHeight="1">
      <c r="B6" s="440" t="s">
        <v>144</v>
      </c>
      <c r="C6" s="440"/>
      <c r="D6" s="440"/>
      <c r="E6" s="440"/>
      <c r="F6" s="440"/>
      <c r="G6" s="440"/>
    </row>
    <row r="7" spans="2:7" ht="10.5" customHeight="1">
      <c r="B7" s="440"/>
      <c r="C7" s="440"/>
      <c r="D7" s="440"/>
      <c r="E7" s="440"/>
      <c r="F7" s="440"/>
      <c r="G7" s="440"/>
    </row>
    <row r="8" spans="2:7" ht="15" customHeight="1">
      <c r="B8" s="440" t="s">
        <v>234</v>
      </c>
      <c r="C8" s="440"/>
      <c r="D8" s="440"/>
      <c r="E8" s="440"/>
      <c r="F8" s="440"/>
      <c r="G8" s="440"/>
    </row>
    <row r="9" spans="2:7" ht="10.5" customHeight="1">
      <c r="B9" s="202"/>
      <c r="C9" s="202"/>
      <c r="D9" s="202"/>
      <c r="E9" s="202"/>
      <c r="F9" s="202"/>
      <c r="G9" s="203" t="s">
        <v>119</v>
      </c>
    </row>
    <row r="10" spans="2:7" ht="45.75" customHeight="1">
      <c r="B10" s="204"/>
      <c r="C10" s="205"/>
      <c r="D10" s="206"/>
      <c r="E10" s="207" t="s">
        <v>254</v>
      </c>
      <c r="F10" s="290" t="s">
        <v>253</v>
      </c>
      <c r="G10" s="290" t="s">
        <v>255</v>
      </c>
    </row>
    <row r="11" spans="2:7" ht="18" customHeight="1">
      <c r="B11" s="43" t="s">
        <v>12</v>
      </c>
      <c r="C11" s="44"/>
      <c r="D11" s="44"/>
      <c r="E11" s="180"/>
      <c r="F11" s="63"/>
      <c r="G11" s="54"/>
    </row>
    <row r="12" spans="2:7" ht="18" customHeight="1">
      <c r="B12" s="178" t="s">
        <v>152</v>
      </c>
      <c r="C12" s="44"/>
      <c r="D12" s="44"/>
      <c r="E12" s="180"/>
      <c r="F12" s="329">
        <v>-1055498816.1</v>
      </c>
      <c r="G12" s="369">
        <v>-615259461.46</v>
      </c>
    </row>
    <row r="13" spans="2:14" s="69" customFormat="1" ht="18" customHeight="1">
      <c r="B13" s="178" t="s">
        <v>120</v>
      </c>
      <c r="C13" s="144"/>
      <c r="D13" s="144"/>
      <c r="E13" s="181"/>
      <c r="F13" s="330">
        <f>SUM(F14:F26)</f>
        <v>-214644721.28000003</v>
      </c>
      <c r="G13" s="330">
        <f>SUM(G14:G26)</f>
        <v>130465996.06</v>
      </c>
      <c r="K13" s="239"/>
      <c r="L13" s="239"/>
      <c r="N13" s="143"/>
    </row>
    <row r="14" spans="2:14" s="69" customFormat="1" ht="18" customHeight="1">
      <c r="B14" s="179" t="s">
        <v>121</v>
      </c>
      <c r="C14" s="144"/>
      <c r="D14" s="144"/>
      <c r="E14" s="181"/>
      <c r="F14" s="331">
        <v>-189444463.98999998</v>
      </c>
      <c r="G14" s="332">
        <v>-1327025.82</v>
      </c>
      <c r="K14" s="239"/>
      <c r="L14" s="239"/>
      <c r="N14" s="143"/>
    </row>
    <row r="15" spans="2:14" s="69" customFormat="1" ht="18" customHeight="1" hidden="1">
      <c r="B15" s="179" t="s">
        <v>98</v>
      </c>
      <c r="C15" s="144"/>
      <c r="D15" s="144"/>
      <c r="E15" s="181"/>
      <c r="F15" s="331"/>
      <c r="G15" s="332"/>
      <c r="K15" s="239"/>
      <c r="L15" s="239"/>
      <c r="N15" s="143"/>
    </row>
    <row r="16" spans="2:14" s="69" customFormat="1" ht="18" customHeight="1" hidden="1">
      <c r="B16" s="179" t="s">
        <v>122</v>
      </c>
      <c r="C16" s="144"/>
      <c r="D16" s="144"/>
      <c r="E16" s="181"/>
      <c r="F16" s="331"/>
      <c r="G16" s="332"/>
      <c r="K16" s="239"/>
      <c r="L16" s="239"/>
      <c r="N16" s="143"/>
    </row>
    <row r="17" spans="2:14" s="69" customFormat="1" ht="18" customHeight="1" hidden="1">
      <c r="B17" s="179" t="s">
        <v>123</v>
      </c>
      <c r="C17" s="144"/>
      <c r="D17" s="144"/>
      <c r="E17" s="181"/>
      <c r="F17" s="331"/>
      <c r="G17" s="332"/>
      <c r="K17" s="239"/>
      <c r="L17" s="239"/>
      <c r="N17" s="143"/>
    </row>
    <row r="18" spans="2:14" s="69" customFormat="1" ht="18" customHeight="1">
      <c r="B18" s="179" t="s">
        <v>138</v>
      </c>
      <c r="C18" s="144"/>
      <c r="D18" s="144"/>
      <c r="E18" s="181"/>
      <c r="F18" s="331">
        <v>-1259509823.4</v>
      </c>
      <c r="G18" s="332">
        <v>-97883.15</v>
      </c>
      <c r="K18" s="239"/>
      <c r="L18" s="239"/>
      <c r="N18" s="143"/>
    </row>
    <row r="19" spans="2:14" s="69" customFormat="1" ht="18" customHeight="1">
      <c r="B19" s="179" t="s">
        <v>124</v>
      </c>
      <c r="C19" s="144"/>
      <c r="D19" s="144"/>
      <c r="E19" s="181"/>
      <c r="F19" s="331">
        <v>1259509823.4</v>
      </c>
      <c r="G19" s="332">
        <v>101661.07</v>
      </c>
      <c r="K19" s="239"/>
      <c r="L19" s="239"/>
      <c r="N19" s="143"/>
    </row>
    <row r="20" spans="2:14" s="69" customFormat="1" ht="18" customHeight="1">
      <c r="B20" s="179" t="s">
        <v>125</v>
      </c>
      <c r="C20" s="144"/>
      <c r="D20" s="144"/>
      <c r="E20" s="181"/>
      <c r="F20" s="331">
        <v>99961543.14</v>
      </c>
      <c r="G20" s="332">
        <v>65169035.24</v>
      </c>
      <c r="K20" s="239"/>
      <c r="L20" s="239"/>
      <c r="N20" s="143"/>
    </row>
    <row r="21" spans="2:14" s="69" customFormat="1" ht="18" customHeight="1">
      <c r="B21" s="179" t="s">
        <v>139</v>
      </c>
      <c r="C21" s="144"/>
      <c r="D21" s="144"/>
      <c r="E21" s="181"/>
      <c r="F21" s="331">
        <v>10747607.559999987</v>
      </c>
      <c r="G21" s="332">
        <v>16998732.72</v>
      </c>
      <c r="K21" s="239"/>
      <c r="L21" s="239"/>
      <c r="N21" s="143"/>
    </row>
    <row r="22" spans="2:14" s="69" customFormat="1" ht="18" customHeight="1">
      <c r="B22" s="179" t="s">
        <v>203</v>
      </c>
      <c r="C22" s="144"/>
      <c r="D22" s="144"/>
      <c r="E22" s="181"/>
      <c r="F22" s="331">
        <v>2231108.0700000003</v>
      </c>
      <c r="G22" s="332">
        <v>3263492.5599999987</v>
      </c>
      <c r="K22" s="239"/>
      <c r="L22" s="239"/>
      <c r="N22" s="143"/>
    </row>
    <row r="23" spans="2:14" s="69" customFormat="1" ht="18" customHeight="1">
      <c r="B23" s="179" t="s">
        <v>162</v>
      </c>
      <c r="C23" s="47"/>
      <c r="D23" s="47"/>
      <c r="E23" s="185"/>
      <c r="F23" s="331">
        <v>-5399099.490000002</v>
      </c>
      <c r="G23" s="333">
        <v>-9634429.639999997</v>
      </c>
      <c r="K23" s="65"/>
      <c r="L23" s="65"/>
      <c r="N23" s="143"/>
    </row>
    <row r="24" spans="2:14" s="69" customFormat="1" ht="18" customHeight="1">
      <c r="B24" s="179" t="s">
        <v>140</v>
      </c>
      <c r="C24" s="144"/>
      <c r="D24" s="144"/>
      <c r="E24" s="181"/>
      <c r="F24" s="331">
        <v>-129136416.57</v>
      </c>
      <c r="G24" s="332">
        <v>55916869.72</v>
      </c>
      <c r="K24" s="239"/>
      <c r="L24" s="239"/>
      <c r="N24" s="143"/>
    </row>
    <row r="25" spans="2:14" s="69" customFormat="1" ht="18" customHeight="1">
      <c r="B25" s="348" t="s">
        <v>240</v>
      </c>
      <c r="C25" s="144"/>
      <c r="D25" s="144"/>
      <c r="E25" s="181"/>
      <c r="F25" s="331">
        <v>0</v>
      </c>
      <c r="G25" s="332">
        <v>75543.36</v>
      </c>
      <c r="K25" s="239"/>
      <c r="L25" s="239"/>
      <c r="N25" s="143"/>
    </row>
    <row r="26" spans="2:14" s="69" customFormat="1" ht="18" customHeight="1">
      <c r="B26" s="179" t="s">
        <v>241</v>
      </c>
      <c r="C26" s="144"/>
      <c r="D26" s="144"/>
      <c r="E26" s="181"/>
      <c r="F26" s="331">
        <v>-3605000</v>
      </c>
      <c r="G26" s="332">
        <v>0</v>
      </c>
      <c r="K26" s="239"/>
      <c r="L26" s="239"/>
      <c r="N26" s="143"/>
    </row>
    <row r="27" spans="2:14" s="69" customFormat="1" ht="18" customHeight="1" hidden="1">
      <c r="B27" s="178" t="s">
        <v>126</v>
      </c>
      <c r="C27" s="144"/>
      <c r="D27" s="144"/>
      <c r="E27" s="181"/>
      <c r="F27" s="330">
        <f>SUM(F28:F34)</f>
        <v>0</v>
      </c>
      <c r="G27" s="330">
        <f>SUM(G28:G34)</f>
        <v>0</v>
      </c>
      <c r="K27" s="239"/>
      <c r="L27" s="239"/>
      <c r="N27" s="143"/>
    </row>
    <row r="28" spans="2:14" s="69" customFormat="1" ht="18" customHeight="1" hidden="1">
      <c r="B28" s="179" t="s">
        <v>201</v>
      </c>
      <c r="C28" s="144"/>
      <c r="D28" s="144"/>
      <c r="E28" s="181"/>
      <c r="F28" s="331">
        <v>0</v>
      </c>
      <c r="G28" s="331">
        <v>0</v>
      </c>
      <c r="K28" s="239"/>
      <c r="L28" s="239"/>
      <c r="N28" s="143"/>
    </row>
    <row r="29" spans="2:14" s="69" customFormat="1" ht="18" customHeight="1" hidden="1">
      <c r="B29" s="179" t="s">
        <v>127</v>
      </c>
      <c r="C29" s="144"/>
      <c r="D29" s="144"/>
      <c r="E29" s="181"/>
      <c r="F29" s="331"/>
      <c r="G29" s="331"/>
      <c r="K29" s="239"/>
      <c r="L29" s="239"/>
      <c r="N29" s="143"/>
    </row>
    <row r="30" spans="2:14" s="69" customFormat="1" ht="18" customHeight="1" hidden="1">
      <c r="B30" s="179" t="s">
        <v>128</v>
      </c>
      <c r="C30" s="144"/>
      <c r="D30" s="144"/>
      <c r="E30" s="181"/>
      <c r="F30" s="331">
        <v>0</v>
      </c>
      <c r="G30" s="331">
        <v>0</v>
      </c>
      <c r="K30" s="239"/>
      <c r="L30" s="239"/>
      <c r="N30" s="143"/>
    </row>
    <row r="31" spans="2:14" s="69" customFormat="1" ht="18" customHeight="1" hidden="1">
      <c r="B31" s="179" t="s">
        <v>129</v>
      </c>
      <c r="C31" s="144"/>
      <c r="D31" s="144"/>
      <c r="E31" s="181"/>
      <c r="F31" s="331"/>
      <c r="G31" s="331"/>
      <c r="K31" s="239"/>
      <c r="L31" s="239"/>
      <c r="N31" s="143"/>
    </row>
    <row r="32" spans="2:14" s="69" customFormat="1" ht="18" customHeight="1" hidden="1">
      <c r="B32" s="348" t="s">
        <v>229</v>
      </c>
      <c r="C32" s="349"/>
      <c r="D32" s="349"/>
      <c r="E32" s="350"/>
      <c r="F32" s="331">
        <v>0</v>
      </c>
      <c r="G32" s="331">
        <v>0</v>
      </c>
      <c r="K32" s="239"/>
      <c r="L32" s="239"/>
      <c r="N32" s="143"/>
    </row>
    <row r="33" spans="2:7" ht="18" customHeight="1" hidden="1">
      <c r="B33" s="240" t="s">
        <v>194</v>
      </c>
      <c r="C33" s="45"/>
      <c r="D33" s="45"/>
      <c r="E33" s="182"/>
      <c r="F33" s="331">
        <v>0</v>
      </c>
      <c r="G33" s="331">
        <v>0</v>
      </c>
    </row>
    <row r="34" spans="2:7" ht="18" customHeight="1" hidden="1">
      <c r="B34" s="179" t="s">
        <v>130</v>
      </c>
      <c r="C34" s="46"/>
      <c r="D34" s="46"/>
      <c r="E34" s="183"/>
      <c r="F34" s="331"/>
      <c r="G34" s="331"/>
    </row>
    <row r="35" spans="2:7" ht="18" customHeight="1">
      <c r="B35" s="178" t="s">
        <v>153</v>
      </c>
      <c r="C35" s="68"/>
      <c r="D35" s="68"/>
      <c r="E35" s="184"/>
      <c r="F35" s="334">
        <f>SUM(F36:F45)</f>
        <v>69303495.22000039</v>
      </c>
      <c r="G35" s="334">
        <f>SUM(G36:G45)</f>
        <v>400877852.9599998</v>
      </c>
    </row>
    <row r="36" spans="2:7" ht="18" customHeight="1">
      <c r="B36" s="179" t="s">
        <v>131</v>
      </c>
      <c r="C36" s="47"/>
      <c r="D36" s="47"/>
      <c r="E36" s="185"/>
      <c r="F36" s="333">
        <v>-8010261.560000002</v>
      </c>
      <c r="G36" s="333">
        <v>-4137711.480000004</v>
      </c>
    </row>
    <row r="37" spans="2:7" ht="18" customHeight="1">
      <c r="B37" s="179" t="s">
        <v>202</v>
      </c>
      <c r="C37" s="47"/>
      <c r="D37" s="47"/>
      <c r="E37" s="186"/>
      <c r="F37" s="333">
        <v>-23672.369999999995</v>
      </c>
      <c r="G37" s="333">
        <v>-110370.31999999995</v>
      </c>
    </row>
    <row r="38" spans="2:7" ht="18" customHeight="1">
      <c r="B38" s="179" t="s">
        <v>132</v>
      </c>
      <c r="C38" s="47"/>
      <c r="D38" s="47"/>
      <c r="E38" s="185"/>
      <c r="F38" s="333">
        <v>-464237</v>
      </c>
      <c r="G38" s="333">
        <v>7463532.560000002</v>
      </c>
    </row>
    <row r="39" spans="2:7" ht="18" customHeight="1">
      <c r="B39" s="179" t="s">
        <v>133</v>
      </c>
      <c r="C39" s="47"/>
      <c r="D39" s="47"/>
      <c r="E39" s="185"/>
      <c r="F39" s="333">
        <v>35236061.62999998</v>
      </c>
      <c r="G39" s="333">
        <v>-42979976.260000005</v>
      </c>
    </row>
    <row r="40" spans="2:9" ht="18" customHeight="1">
      <c r="B40" s="179" t="s">
        <v>163</v>
      </c>
      <c r="C40" s="47"/>
      <c r="D40" s="47"/>
      <c r="E40" s="185"/>
      <c r="F40" s="333">
        <v>-6382134.18</v>
      </c>
      <c r="G40" s="333">
        <v>-6101872.82</v>
      </c>
      <c r="I40" s="69"/>
    </row>
    <row r="41" spans="2:7" ht="18" customHeight="1" hidden="1">
      <c r="B41" s="179" t="s">
        <v>134</v>
      </c>
      <c r="C41" s="47"/>
      <c r="D41" s="47"/>
      <c r="E41" s="185"/>
      <c r="F41" s="333"/>
      <c r="G41" s="333">
        <v>0</v>
      </c>
    </row>
    <row r="42" spans="2:9" ht="18" customHeight="1">
      <c r="B42" s="179" t="s">
        <v>135</v>
      </c>
      <c r="C42" s="47"/>
      <c r="D42" s="47"/>
      <c r="E42" s="185"/>
      <c r="F42" s="333">
        <v>-11977653.049999982</v>
      </c>
      <c r="G42" s="333">
        <v>89471322.29999997</v>
      </c>
      <c r="I42" s="69"/>
    </row>
    <row r="43" spans="2:7" ht="18" customHeight="1">
      <c r="B43" s="179" t="s">
        <v>136</v>
      </c>
      <c r="C43" s="47"/>
      <c r="D43" s="47"/>
      <c r="E43" s="185"/>
      <c r="F43" s="333">
        <v>-52543.49</v>
      </c>
      <c r="G43" s="333">
        <v>177.56</v>
      </c>
    </row>
    <row r="44" spans="2:7" ht="18" customHeight="1">
      <c r="B44" s="179" t="s">
        <v>137</v>
      </c>
      <c r="C44" s="47"/>
      <c r="D44" s="47"/>
      <c r="E44" s="185"/>
      <c r="F44" s="333">
        <v>5451774.390000004</v>
      </c>
      <c r="G44" s="333">
        <v>1058270.7200000025</v>
      </c>
    </row>
    <row r="45" spans="2:9" ht="18" customHeight="1">
      <c r="B45" s="242" t="s">
        <v>195</v>
      </c>
      <c r="C45" s="47"/>
      <c r="D45" s="47"/>
      <c r="E45" s="185"/>
      <c r="F45" s="333">
        <v>55526160.85000038</v>
      </c>
      <c r="G45" s="333">
        <v>356214480.6999998</v>
      </c>
      <c r="I45" s="69"/>
    </row>
    <row r="46" spans="2:10" ht="15.75">
      <c r="B46" s="48" t="s">
        <v>150</v>
      </c>
      <c r="C46" s="49"/>
      <c r="D46" s="49"/>
      <c r="E46" s="64"/>
      <c r="F46" s="335">
        <f>F35+F13+F12</f>
        <v>-1200840042.1599996</v>
      </c>
      <c r="G46" s="335">
        <f>G35+G13+G12+G27</f>
        <v>-83915612.44000024</v>
      </c>
      <c r="J46" s="65"/>
    </row>
    <row r="47" spans="2:10" ht="9.75" customHeight="1">
      <c r="B47" s="50"/>
      <c r="C47" s="51"/>
      <c r="D47" s="51"/>
      <c r="E47" s="188"/>
      <c r="F47" s="336"/>
      <c r="G47" s="336"/>
      <c r="J47" s="65"/>
    </row>
    <row r="48" spans="2:10" ht="18" customHeight="1">
      <c r="B48" s="52" t="s">
        <v>13</v>
      </c>
      <c r="C48" s="53"/>
      <c r="D48" s="53"/>
      <c r="E48" s="189"/>
      <c r="F48" s="336"/>
      <c r="G48" s="336"/>
      <c r="J48" s="65"/>
    </row>
    <row r="49" spans="2:10" ht="18" customHeight="1" hidden="1">
      <c r="B49" s="37" t="s">
        <v>50</v>
      </c>
      <c r="C49" s="45"/>
      <c r="D49" s="45"/>
      <c r="E49" s="182"/>
      <c r="F49" s="333">
        <v>0</v>
      </c>
      <c r="G49" s="333">
        <v>0</v>
      </c>
      <c r="J49" s="65"/>
    </row>
    <row r="50" spans="1:10" ht="18" customHeight="1">
      <c r="A50" s="282"/>
      <c r="B50" s="283" t="s">
        <v>213</v>
      </c>
      <c r="C50" s="284"/>
      <c r="D50" s="284"/>
      <c r="E50" s="285"/>
      <c r="F50" s="333">
        <v>-131647465.92999999</v>
      </c>
      <c r="G50" s="333">
        <v>-834728893.11</v>
      </c>
      <c r="H50" s="282"/>
      <c r="I50" s="286"/>
      <c r="J50" s="287"/>
    </row>
    <row r="51" spans="2:10" ht="18" customHeight="1">
      <c r="B51" s="351" t="s">
        <v>228</v>
      </c>
      <c r="C51" s="352"/>
      <c r="D51" s="352"/>
      <c r="E51" s="353"/>
      <c r="F51" s="354">
        <v>2241.01</v>
      </c>
      <c r="G51" s="354">
        <v>0</v>
      </c>
      <c r="J51" s="65"/>
    </row>
    <row r="52" spans="2:10" ht="9.75" customHeight="1">
      <c r="B52" s="37"/>
      <c r="C52" s="45"/>
      <c r="D52" s="45"/>
      <c r="E52" s="182"/>
      <c r="F52" s="336"/>
      <c r="G52" s="336"/>
      <c r="J52" s="65"/>
    </row>
    <row r="53" spans="2:10" ht="15.75">
      <c r="B53" s="48" t="s">
        <v>151</v>
      </c>
      <c r="C53" s="49"/>
      <c r="D53" s="49"/>
      <c r="E53" s="187"/>
      <c r="F53" s="335">
        <f>SUM(F49:F51)</f>
        <v>-131645224.91999999</v>
      </c>
      <c r="G53" s="335">
        <f>SUM(G49:G51)</f>
        <v>-834728893.11</v>
      </c>
      <c r="J53" s="65"/>
    </row>
    <row r="54" spans="2:10" ht="9.75" customHeight="1">
      <c r="B54" s="50"/>
      <c r="C54" s="51"/>
      <c r="D54" s="51"/>
      <c r="E54" s="188"/>
      <c r="F54" s="336"/>
      <c r="G54" s="336"/>
      <c r="J54" s="65"/>
    </row>
    <row r="55" spans="2:10" ht="18" customHeight="1">
      <c r="B55" s="52" t="s">
        <v>14</v>
      </c>
      <c r="C55" s="53"/>
      <c r="D55" s="53"/>
      <c r="E55" s="189"/>
      <c r="F55" s="336"/>
      <c r="G55" s="336"/>
      <c r="J55" s="65"/>
    </row>
    <row r="56" spans="2:10" ht="18" customHeight="1" hidden="1">
      <c r="B56" s="37" t="s">
        <v>51</v>
      </c>
      <c r="C56" s="45"/>
      <c r="D56" s="45"/>
      <c r="E56" s="182"/>
      <c r="F56" s="333">
        <v>0</v>
      </c>
      <c r="G56" s="333">
        <v>0</v>
      </c>
      <c r="J56" s="65"/>
    </row>
    <row r="57" spans="2:10" ht="18" customHeight="1" hidden="1">
      <c r="B57" s="37" t="s">
        <v>74</v>
      </c>
      <c r="C57" s="45"/>
      <c r="D57" s="45"/>
      <c r="E57" s="182"/>
      <c r="F57" s="333">
        <v>0</v>
      </c>
      <c r="G57" s="333">
        <v>0</v>
      </c>
      <c r="J57" s="65"/>
    </row>
    <row r="58" spans="2:10" ht="18" customHeight="1" hidden="1">
      <c r="B58" s="37" t="s">
        <v>30</v>
      </c>
      <c r="C58" s="45"/>
      <c r="D58" s="45"/>
      <c r="E58" s="182"/>
      <c r="F58" s="333">
        <v>0</v>
      </c>
      <c r="G58" s="333">
        <v>0</v>
      </c>
      <c r="J58" s="65"/>
    </row>
    <row r="59" spans="2:10" ht="18" customHeight="1" hidden="1">
      <c r="B59" s="37" t="s">
        <v>52</v>
      </c>
      <c r="C59" s="45"/>
      <c r="D59" s="45"/>
      <c r="E59" s="182"/>
      <c r="F59" s="333">
        <v>0</v>
      </c>
      <c r="G59" s="333">
        <v>0</v>
      </c>
      <c r="J59" s="65"/>
    </row>
    <row r="60" spans="2:10" ht="18" customHeight="1">
      <c r="B60" s="37" t="s">
        <v>53</v>
      </c>
      <c r="C60" s="45"/>
      <c r="D60" s="45"/>
      <c r="E60" s="182"/>
      <c r="F60" s="333">
        <v>1324941688.07</v>
      </c>
      <c r="G60" s="337">
        <v>916258744.71</v>
      </c>
      <c r="J60" s="65"/>
    </row>
    <row r="61" spans="2:10" ht="11.25" customHeight="1">
      <c r="B61" s="37"/>
      <c r="C61" s="45"/>
      <c r="D61" s="45"/>
      <c r="E61" s="182"/>
      <c r="F61" s="336"/>
      <c r="G61" s="336"/>
      <c r="J61" s="65"/>
    </row>
    <row r="62" spans="2:10" ht="15.75">
      <c r="B62" s="48" t="s">
        <v>31</v>
      </c>
      <c r="C62" s="49"/>
      <c r="D62" s="49"/>
      <c r="E62" s="187"/>
      <c r="F62" s="335">
        <f>SUM(F56:F61)</f>
        <v>1324941688.07</v>
      </c>
      <c r="G62" s="335">
        <f>SUM(G56:G61)</f>
        <v>916258744.71</v>
      </c>
      <c r="J62" s="65"/>
    </row>
    <row r="63" spans="2:10" ht="9.75" customHeight="1">
      <c r="B63" s="208"/>
      <c r="C63" s="209"/>
      <c r="D63" s="209"/>
      <c r="E63" s="275"/>
      <c r="F63" s="338"/>
      <c r="G63" s="338"/>
      <c r="J63" s="65"/>
    </row>
    <row r="64" spans="2:10" ht="15.75">
      <c r="B64" s="210" t="s">
        <v>32</v>
      </c>
      <c r="C64" s="66"/>
      <c r="D64" s="66"/>
      <c r="E64" s="276"/>
      <c r="F64" s="339">
        <f>F62+F53+F46</f>
        <v>-7543579.009999752</v>
      </c>
      <c r="G64" s="339">
        <f>G62+G53+G46</f>
        <v>-2385760.840000212</v>
      </c>
      <c r="J64" s="65"/>
    </row>
    <row r="65" spans="2:10" ht="9.75" customHeight="1">
      <c r="B65" s="210"/>
      <c r="C65" s="66"/>
      <c r="D65" s="66"/>
      <c r="E65" s="276"/>
      <c r="F65" s="339"/>
      <c r="G65" s="339"/>
      <c r="J65" s="65"/>
    </row>
    <row r="66" spans="2:7" ht="15.75">
      <c r="B66" s="210" t="s">
        <v>47</v>
      </c>
      <c r="C66" s="66"/>
      <c r="D66" s="66"/>
      <c r="E66" s="276"/>
      <c r="F66" s="339">
        <f>BALANÇO!E11</f>
        <v>201406205.1</v>
      </c>
      <c r="G66" s="339">
        <v>180844163.97999996</v>
      </c>
    </row>
    <row r="67" spans="2:7" ht="9.75" customHeight="1">
      <c r="B67" s="210"/>
      <c r="C67" s="66"/>
      <c r="D67" s="66"/>
      <c r="E67" s="276"/>
      <c r="F67" s="339"/>
      <c r="G67" s="339"/>
    </row>
    <row r="68" spans="2:7" ht="15.75">
      <c r="B68" s="211" t="s">
        <v>48</v>
      </c>
      <c r="C68" s="212"/>
      <c r="D68" s="212"/>
      <c r="E68" s="277"/>
      <c r="F68" s="340">
        <f>SUM(F64:F66)</f>
        <v>193862626.09000024</v>
      </c>
      <c r="G68" s="340">
        <f>SUM(G64:G66)</f>
        <v>178458403.13999975</v>
      </c>
    </row>
    <row r="69" spans="2:6" ht="9.75" customHeight="1">
      <c r="B69" s="42"/>
      <c r="C69" s="42"/>
      <c r="D69" s="42"/>
      <c r="E69" s="42"/>
      <c r="F69" s="42"/>
    </row>
    <row r="70" spans="2:6" ht="9.75" customHeight="1">
      <c r="B70" s="42"/>
      <c r="C70" s="42"/>
      <c r="D70" s="42"/>
      <c r="E70" s="42"/>
      <c r="F70" s="42"/>
    </row>
    <row r="71" spans="2:6" ht="9.75" customHeight="1">
      <c r="B71" s="42"/>
      <c r="C71" s="42"/>
      <c r="D71" s="42"/>
      <c r="E71" s="42"/>
      <c r="F71" s="42"/>
    </row>
    <row r="72" spans="2:6" ht="9.75" customHeight="1">
      <c r="B72" s="42"/>
      <c r="C72" s="42"/>
      <c r="D72" s="42"/>
      <c r="E72" s="42"/>
      <c r="F72" s="42"/>
    </row>
    <row r="73" spans="2:6" ht="9.75" customHeight="1">
      <c r="B73" s="42"/>
      <c r="C73" s="42"/>
      <c r="D73" s="42"/>
      <c r="E73" s="42"/>
      <c r="F73" s="42"/>
    </row>
    <row r="74" spans="2:14" s="262" customFormat="1" ht="15" customHeight="1">
      <c r="B74" s="441" t="s">
        <v>159</v>
      </c>
      <c r="C74" s="441"/>
      <c r="D74" s="402" t="s">
        <v>215</v>
      </c>
      <c r="E74" s="402"/>
      <c r="F74" s="402"/>
      <c r="G74" s="402"/>
      <c r="K74" s="263"/>
      <c r="L74" s="263"/>
      <c r="N74" s="264"/>
    </row>
    <row r="75" spans="2:14" s="116" customFormat="1" ht="15" customHeight="1">
      <c r="B75" s="438" t="s">
        <v>155</v>
      </c>
      <c r="C75" s="438"/>
      <c r="D75" s="439" t="s">
        <v>212</v>
      </c>
      <c r="E75" s="439"/>
      <c r="F75" s="439"/>
      <c r="G75" s="439"/>
      <c r="K75" s="270"/>
      <c r="L75" s="270"/>
      <c r="N75" s="227"/>
    </row>
    <row r="76" spans="2:14" s="257" customFormat="1" ht="15" customHeight="1">
      <c r="B76" s="438" t="s">
        <v>157</v>
      </c>
      <c r="C76" s="438"/>
      <c r="D76" s="409" t="s">
        <v>216</v>
      </c>
      <c r="E76" s="409"/>
      <c r="F76" s="409"/>
      <c r="G76" s="409"/>
      <c r="H76" s="85"/>
      <c r="I76" s="403"/>
      <c r="J76" s="403"/>
      <c r="K76" s="258"/>
      <c r="L76" s="258"/>
      <c r="N76" s="259"/>
    </row>
    <row r="77" spans="2:14" s="257" customFormat="1" ht="15" customHeight="1">
      <c r="B77" s="138"/>
      <c r="C77" s="138"/>
      <c r="D77" s="138"/>
      <c r="E77" s="149"/>
      <c r="F77" s="149"/>
      <c r="G77" s="149"/>
      <c r="H77" s="85"/>
      <c r="I77" s="81"/>
      <c r="J77" s="81"/>
      <c r="K77" s="258"/>
      <c r="L77" s="258"/>
      <c r="N77" s="259"/>
    </row>
    <row r="78" spans="2:14" s="257" customFormat="1" ht="15" customHeight="1">
      <c r="B78" s="153"/>
      <c r="C78" s="116"/>
      <c r="D78" s="116"/>
      <c r="E78" s="116"/>
      <c r="F78" s="260"/>
      <c r="G78" s="116"/>
      <c r="H78" s="85"/>
      <c r="I78" s="403"/>
      <c r="J78" s="403"/>
      <c r="K78" s="258"/>
      <c r="L78" s="258"/>
      <c r="N78" s="259"/>
    </row>
    <row r="79" spans="2:14" s="262" customFormat="1" ht="15" customHeight="1">
      <c r="B79" s="266"/>
      <c r="C79" s="265"/>
      <c r="D79" s="265"/>
      <c r="E79" s="265"/>
      <c r="F79" s="266"/>
      <c r="G79" s="265"/>
      <c r="H79" s="267"/>
      <c r="I79" s="268"/>
      <c r="J79" s="268"/>
      <c r="K79" s="263"/>
      <c r="L79" s="263"/>
      <c r="N79" s="264"/>
    </row>
    <row r="80" spans="2:14" s="262" customFormat="1" ht="15" customHeight="1">
      <c r="B80" s="390" t="s">
        <v>217</v>
      </c>
      <c r="C80" s="390"/>
      <c r="D80" s="392" t="s">
        <v>94</v>
      </c>
      <c r="E80" s="392"/>
      <c r="F80" s="392"/>
      <c r="G80" s="392"/>
      <c r="H80" s="269"/>
      <c r="I80" s="269"/>
      <c r="J80" s="159"/>
      <c r="K80" s="263"/>
      <c r="L80" s="263"/>
      <c r="N80" s="264"/>
    </row>
    <row r="81" spans="2:14" s="116" customFormat="1" ht="15" customHeight="1">
      <c r="B81" s="271" t="s">
        <v>256</v>
      </c>
      <c r="C81" s="271"/>
      <c r="D81" s="439" t="s">
        <v>257</v>
      </c>
      <c r="E81" s="439"/>
      <c r="F81" s="439"/>
      <c r="G81" s="439"/>
      <c r="H81" s="404"/>
      <c r="I81" s="404"/>
      <c r="J81" s="404"/>
      <c r="K81" s="270"/>
      <c r="L81" s="270"/>
      <c r="N81" s="227"/>
    </row>
    <row r="82" spans="2:14" s="257" customFormat="1" ht="15" customHeight="1">
      <c r="B82" s="409" t="s">
        <v>218</v>
      </c>
      <c r="C82" s="409"/>
      <c r="D82" s="405" t="s">
        <v>95</v>
      </c>
      <c r="E82" s="405"/>
      <c r="F82" s="405"/>
      <c r="G82" s="405"/>
      <c r="H82" s="404"/>
      <c r="I82" s="404"/>
      <c r="J82" s="404"/>
      <c r="K82" s="258"/>
      <c r="L82" s="258"/>
      <c r="N82" s="259"/>
    </row>
    <row r="83" spans="2:14" s="262" customFormat="1" ht="15" customHeight="1">
      <c r="B83" s="148"/>
      <c r="C83" s="148"/>
      <c r="D83" s="148"/>
      <c r="E83" s="148"/>
      <c r="F83" s="42"/>
      <c r="G83" s="265"/>
      <c r="H83" s="437"/>
      <c r="I83" s="437"/>
      <c r="J83" s="437"/>
      <c r="K83" s="263"/>
      <c r="L83" s="263"/>
      <c r="N83" s="264"/>
    </row>
    <row r="84" spans="2:14" s="262" customFormat="1" ht="15" customHeight="1">
      <c r="B84" s="390" t="s">
        <v>198</v>
      </c>
      <c r="C84" s="390"/>
      <c r="D84" s="390"/>
      <c r="E84" s="390"/>
      <c r="F84" s="390"/>
      <c r="G84" s="390"/>
      <c r="K84" s="263"/>
      <c r="L84" s="263"/>
      <c r="N84" s="264"/>
    </row>
    <row r="85" spans="2:14" s="116" customFormat="1" ht="15" customHeight="1">
      <c r="B85" s="438" t="s">
        <v>200</v>
      </c>
      <c r="C85" s="438"/>
      <c r="D85" s="438"/>
      <c r="E85" s="438"/>
      <c r="F85" s="438"/>
      <c r="G85" s="438"/>
      <c r="K85" s="270"/>
      <c r="L85" s="270"/>
      <c r="N85" s="227"/>
    </row>
    <row r="86" spans="2:14" s="257" customFormat="1" ht="15" customHeight="1">
      <c r="B86" s="409" t="s">
        <v>199</v>
      </c>
      <c r="C86" s="409"/>
      <c r="D86" s="409"/>
      <c r="E86" s="409"/>
      <c r="F86" s="409"/>
      <c r="G86" s="409"/>
      <c r="K86" s="258"/>
      <c r="L86" s="258"/>
      <c r="N86" s="259"/>
    </row>
    <row r="87" spans="2:7" ht="14.25">
      <c r="B87" s="147"/>
      <c r="C87" s="147"/>
      <c r="D87" s="147"/>
      <c r="E87" s="147"/>
      <c r="F87" s="147"/>
      <c r="G87" s="147"/>
    </row>
    <row r="88" spans="2:7" ht="14.25">
      <c r="B88" s="147"/>
      <c r="C88" s="147"/>
      <c r="D88" s="147"/>
      <c r="E88" s="147"/>
      <c r="F88" s="147"/>
      <c r="G88" s="147"/>
    </row>
    <row r="89" spans="2:7" ht="14.25">
      <c r="B89" s="147"/>
      <c r="C89" s="147"/>
      <c r="D89" s="147"/>
      <c r="E89" s="147"/>
      <c r="F89" s="147"/>
      <c r="G89" s="147"/>
    </row>
  </sheetData>
  <sheetProtection/>
  <mergeCells count="21">
    <mergeCell ref="B6:G7"/>
    <mergeCell ref="B8:G8"/>
    <mergeCell ref="I76:J76"/>
    <mergeCell ref="B74:C74"/>
    <mergeCell ref="B75:C75"/>
    <mergeCell ref="D74:G74"/>
    <mergeCell ref="D75:G75"/>
    <mergeCell ref="B86:G86"/>
    <mergeCell ref="B85:G85"/>
    <mergeCell ref="B84:G84"/>
    <mergeCell ref="H81:J81"/>
    <mergeCell ref="H82:J82"/>
    <mergeCell ref="D80:G80"/>
    <mergeCell ref="D81:G81"/>
    <mergeCell ref="D82:G82"/>
    <mergeCell ref="B82:C82"/>
    <mergeCell ref="D76:G76"/>
    <mergeCell ref="H83:J83"/>
    <mergeCell ref="I78:J78"/>
    <mergeCell ref="B76:C76"/>
    <mergeCell ref="B80:C8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132"/>
  <sheetViews>
    <sheetView showGridLines="0" zoomScalePageLayoutView="0" workbookViewId="0" topLeftCell="A1">
      <selection activeCell="J56" sqref="J56"/>
    </sheetView>
  </sheetViews>
  <sheetFormatPr defaultColWidth="9.66015625" defaultRowHeight="10.5"/>
  <cols>
    <col min="1" max="1" width="1.171875" style="89" customWidth="1"/>
    <col min="2" max="2" width="90.5" style="89" customWidth="1"/>
    <col min="3" max="3" width="11.16015625" style="89" customWidth="1"/>
    <col min="4" max="5" width="33.83203125" style="89" customWidth="1"/>
    <col min="6" max="6" width="1.5" style="89" customWidth="1"/>
    <col min="7" max="7" width="15" style="89" bestFit="1" customWidth="1"/>
    <col min="8" max="8" width="20.83203125" style="89" customWidth="1"/>
    <col min="9" max="9" width="9.66015625" style="89" customWidth="1"/>
    <col min="10" max="10" width="10.33203125" style="89" bestFit="1" customWidth="1"/>
    <col min="11" max="16384" width="9.66015625" style="89" customWidth="1"/>
  </cols>
  <sheetData>
    <row r="1" ht="7.5" customHeight="1"/>
    <row r="2" spans="2:11" s="116" customFormat="1" ht="14.25">
      <c r="B2" s="442" t="s">
        <v>225</v>
      </c>
      <c r="C2" s="443"/>
      <c r="D2" s="443"/>
      <c r="E2" s="444"/>
      <c r="F2" s="162"/>
      <c r="G2" s="162"/>
      <c r="H2" s="162"/>
      <c r="I2" s="162"/>
      <c r="J2" s="162"/>
      <c r="K2" s="162"/>
    </row>
    <row r="3" spans="2:11" s="116" customFormat="1" ht="14.25">
      <c r="B3" s="445" t="s">
        <v>105</v>
      </c>
      <c r="C3" s="446"/>
      <c r="D3" s="446"/>
      <c r="E3" s="447"/>
      <c r="F3" s="162"/>
      <c r="G3" s="162"/>
      <c r="H3" s="162"/>
      <c r="I3" s="162"/>
      <c r="J3" s="162"/>
      <c r="K3" s="162"/>
    </row>
    <row r="4" spans="2:11" s="116" customFormat="1" ht="14.25">
      <c r="B4" s="448" t="s">
        <v>106</v>
      </c>
      <c r="C4" s="449"/>
      <c r="D4" s="449"/>
      <c r="E4" s="450"/>
      <c r="F4" s="162"/>
      <c r="G4" s="162"/>
      <c r="H4" s="162"/>
      <c r="I4" s="162"/>
      <c r="J4" s="162"/>
      <c r="K4" s="162"/>
    </row>
    <row r="5" spans="2:5" s="116" customFormat="1" ht="15">
      <c r="B5" s="118"/>
      <c r="C5" s="118"/>
      <c r="D5" s="118"/>
      <c r="E5" s="118"/>
    </row>
    <row r="6" spans="2:5" s="116" customFormat="1" ht="15.75">
      <c r="B6" s="451" t="s">
        <v>107</v>
      </c>
      <c r="C6" s="451"/>
      <c r="D6" s="451"/>
      <c r="E6" s="451"/>
    </row>
    <row r="7" spans="2:5" s="116" customFormat="1" ht="15.75">
      <c r="B7" s="451" t="s">
        <v>234</v>
      </c>
      <c r="C7" s="451"/>
      <c r="D7" s="451"/>
      <c r="E7" s="451"/>
    </row>
    <row r="8" spans="2:5" s="116" customFormat="1" ht="14.25">
      <c r="B8" s="452" t="s">
        <v>42</v>
      </c>
      <c r="C8" s="452"/>
      <c r="D8" s="452"/>
      <c r="E8" s="452"/>
    </row>
    <row r="9" spans="1:6" s="92" customFormat="1" ht="47.25">
      <c r="A9" s="265"/>
      <c r="B9" s="375" t="s">
        <v>67</v>
      </c>
      <c r="C9" s="376" t="s">
        <v>196</v>
      </c>
      <c r="D9" s="377" t="s">
        <v>253</v>
      </c>
      <c r="E9" s="377" t="s">
        <v>255</v>
      </c>
      <c r="F9" s="265"/>
    </row>
    <row r="10" spans="1:6" s="160" customFormat="1" ht="15" customHeight="1">
      <c r="A10" s="378"/>
      <c r="B10" s="167"/>
      <c r="C10" s="167"/>
      <c r="D10" s="168"/>
      <c r="E10" s="168"/>
      <c r="F10" s="378"/>
    </row>
    <row r="11" spans="1:6" s="95" customFormat="1" ht="18" customHeight="1">
      <c r="A11" s="265"/>
      <c r="B11" s="169" t="s">
        <v>108</v>
      </c>
      <c r="C11" s="169"/>
      <c r="D11" s="379">
        <f>SUM(D12:D15)</f>
        <v>63012190.13</v>
      </c>
      <c r="E11" s="379">
        <f>SUM(E12:E15)</f>
        <v>89955189.67999999</v>
      </c>
      <c r="F11" s="265"/>
    </row>
    <row r="12" spans="1:10" s="95" customFormat="1" ht="15.75" customHeight="1">
      <c r="A12" s="265"/>
      <c r="B12" s="167" t="s">
        <v>184</v>
      </c>
      <c r="C12" s="167"/>
      <c r="D12" s="380">
        <v>48870988.75</v>
      </c>
      <c r="E12" s="381">
        <v>79365465.08</v>
      </c>
      <c r="F12" s="265"/>
      <c r="H12" s="229"/>
      <c r="I12" s="229"/>
      <c r="J12" s="229"/>
    </row>
    <row r="13" spans="1:6" s="95" customFormat="1" ht="15.75" customHeight="1">
      <c r="A13" s="265"/>
      <c r="B13" s="167" t="s">
        <v>185</v>
      </c>
      <c r="C13" s="167"/>
      <c r="D13" s="380">
        <v>982386.13</v>
      </c>
      <c r="E13" s="381">
        <v>502337.2699999999</v>
      </c>
      <c r="F13" s="265"/>
    </row>
    <row r="14" spans="1:6" s="95" customFormat="1" ht="15.75" customHeight="1" hidden="1">
      <c r="A14" s="265"/>
      <c r="B14" s="167" t="s">
        <v>186</v>
      </c>
      <c r="C14" s="167"/>
      <c r="D14" s="380">
        <v>0</v>
      </c>
      <c r="E14" s="381">
        <v>0</v>
      </c>
      <c r="F14" s="265"/>
    </row>
    <row r="15" spans="1:6" s="95" customFormat="1" ht="15.75" customHeight="1">
      <c r="A15" s="265"/>
      <c r="B15" s="167" t="s">
        <v>193</v>
      </c>
      <c r="C15" s="167"/>
      <c r="D15" s="380">
        <v>13158815.25</v>
      </c>
      <c r="E15" s="381">
        <v>10087387.330000002</v>
      </c>
      <c r="F15" s="265"/>
    </row>
    <row r="16" spans="1:6" s="95" customFormat="1" ht="8.25" customHeight="1">
      <c r="A16" s="265"/>
      <c r="B16" s="167"/>
      <c r="C16" s="167"/>
      <c r="D16" s="380"/>
      <c r="E16" s="380"/>
      <c r="F16" s="265"/>
    </row>
    <row r="17" spans="1:6" s="95" customFormat="1" ht="37.5" customHeight="1">
      <c r="A17" s="265"/>
      <c r="B17" s="170" t="s">
        <v>258</v>
      </c>
      <c r="C17" s="170"/>
      <c r="D17" s="379">
        <f>D18+D19+D22+D23</f>
        <v>1373799620.25</v>
      </c>
      <c r="E17" s="379">
        <f>E18+E19+E22+E23</f>
        <v>737147274.97</v>
      </c>
      <c r="F17" s="265"/>
    </row>
    <row r="18" spans="1:6" s="95" customFormat="1" ht="15.75" customHeight="1" hidden="1">
      <c r="A18" s="265"/>
      <c r="B18" s="167" t="s">
        <v>178</v>
      </c>
      <c r="C18" s="167"/>
      <c r="D18" s="380">
        <v>0</v>
      </c>
      <c r="E18" s="380">
        <v>0</v>
      </c>
      <c r="F18" s="265"/>
    </row>
    <row r="19" spans="1:6" s="95" customFormat="1" ht="15.75" customHeight="1">
      <c r="A19" s="265"/>
      <c r="B19" s="167" t="s">
        <v>179</v>
      </c>
      <c r="C19" s="167"/>
      <c r="D19" s="380">
        <v>1373799620.25</v>
      </c>
      <c r="E19" s="381">
        <v>737147274.97</v>
      </c>
      <c r="F19" s="265"/>
    </row>
    <row r="20" spans="1:6" s="95" customFormat="1" ht="15.75" customHeight="1">
      <c r="A20" s="265"/>
      <c r="B20" s="382" t="s">
        <v>180</v>
      </c>
      <c r="C20" s="382"/>
      <c r="D20" s="380">
        <v>6359247.67</v>
      </c>
      <c r="E20" s="381">
        <v>7528223.49</v>
      </c>
      <c r="F20" s="265"/>
    </row>
    <row r="21" spans="1:7" s="95" customFormat="1" ht="15.75" customHeight="1">
      <c r="A21" s="265"/>
      <c r="B21" s="382" t="s">
        <v>181</v>
      </c>
      <c r="C21" s="382"/>
      <c r="D21" s="380">
        <v>1367440372.58</v>
      </c>
      <c r="E21" s="381">
        <v>729619051.48</v>
      </c>
      <c r="F21" s="265"/>
      <c r="G21" s="241"/>
    </row>
    <row r="22" spans="1:6" s="95" customFormat="1" ht="15.75" customHeight="1" hidden="1">
      <c r="A22" s="265"/>
      <c r="B22" s="167" t="s">
        <v>182</v>
      </c>
      <c r="C22" s="167"/>
      <c r="D22" s="380">
        <v>0</v>
      </c>
      <c r="E22" s="380">
        <v>0</v>
      </c>
      <c r="F22" s="265"/>
    </row>
    <row r="23" spans="1:6" s="95" customFormat="1" ht="15.75" customHeight="1" hidden="1">
      <c r="A23" s="265"/>
      <c r="B23" s="167" t="s">
        <v>183</v>
      </c>
      <c r="C23" s="167"/>
      <c r="D23" s="380">
        <v>0</v>
      </c>
      <c r="E23" s="380">
        <v>0</v>
      </c>
      <c r="F23" s="265"/>
    </row>
    <row r="24" spans="1:6" s="95" customFormat="1" ht="18" customHeight="1">
      <c r="A24" s="265"/>
      <c r="B24" s="172" t="s">
        <v>109</v>
      </c>
      <c r="C24" s="383"/>
      <c r="D24" s="384">
        <f>D11-D17</f>
        <v>-1310787430.12</v>
      </c>
      <c r="E24" s="384">
        <f>E11-E17</f>
        <v>-647192085.2900001</v>
      </c>
      <c r="F24" s="265"/>
    </row>
    <row r="25" spans="1:6" s="95" customFormat="1" ht="9.75" customHeight="1">
      <c r="A25" s="265"/>
      <c r="B25" s="167"/>
      <c r="C25" s="167"/>
      <c r="D25" s="380"/>
      <c r="E25" s="380"/>
      <c r="F25" s="265"/>
    </row>
    <row r="26" spans="1:8" s="95" customFormat="1" ht="18" customHeight="1">
      <c r="A26" s="265"/>
      <c r="B26" s="169" t="s">
        <v>110</v>
      </c>
      <c r="C26" s="169"/>
      <c r="D26" s="379">
        <v>99961543.14</v>
      </c>
      <c r="E26" s="385">
        <v>65169035.24</v>
      </c>
      <c r="F26" s="265"/>
      <c r="H26" s="171"/>
    </row>
    <row r="27" spans="1:6" s="95" customFormat="1" ht="9.75" customHeight="1">
      <c r="A27" s="265"/>
      <c r="B27" s="167"/>
      <c r="C27" s="167"/>
      <c r="D27" s="380"/>
      <c r="E27" s="380"/>
      <c r="F27" s="265"/>
    </row>
    <row r="28" spans="1:6" s="95" customFormat="1" ht="18" customHeight="1">
      <c r="A28" s="265"/>
      <c r="B28" s="172" t="s">
        <v>111</v>
      </c>
      <c r="C28" s="172"/>
      <c r="D28" s="384">
        <f>D24-D26</f>
        <v>-1410748973.26</v>
      </c>
      <c r="E28" s="384">
        <f>E24-E26</f>
        <v>-712361120.5300001</v>
      </c>
      <c r="F28" s="265"/>
    </row>
    <row r="29" spans="1:6" s="95" customFormat="1" ht="12.75" customHeight="1">
      <c r="A29" s="265"/>
      <c r="B29" s="167"/>
      <c r="C29" s="167"/>
      <c r="D29" s="380"/>
      <c r="E29" s="380"/>
      <c r="F29" s="265"/>
    </row>
    <row r="30" spans="1:6" s="95" customFormat="1" ht="18" customHeight="1">
      <c r="A30" s="265"/>
      <c r="B30" s="169" t="s">
        <v>112</v>
      </c>
      <c r="C30" s="169"/>
      <c r="D30" s="379">
        <f>SUM(D31:D33)</f>
        <v>842092276.2700005</v>
      </c>
      <c r="E30" s="379">
        <f>SUM(E31:E33)</f>
        <v>555516742.8500003</v>
      </c>
      <c r="F30" s="265"/>
    </row>
    <row r="31" spans="1:6" s="95" customFormat="1" ht="15.75" customHeight="1" hidden="1">
      <c r="A31" s="265"/>
      <c r="B31" s="167" t="s">
        <v>176</v>
      </c>
      <c r="C31" s="167"/>
      <c r="D31" s="380">
        <v>0</v>
      </c>
      <c r="E31" s="380">
        <v>0</v>
      </c>
      <c r="F31" s="265"/>
    </row>
    <row r="32" spans="1:6" s="95" customFormat="1" ht="15.75" customHeight="1">
      <c r="A32" s="265"/>
      <c r="B32" s="167" t="s">
        <v>177</v>
      </c>
      <c r="C32" s="167"/>
      <c r="D32" s="380">
        <v>12375111.25</v>
      </c>
      <c r="E32" s="381">
        <v>3564187.9499999993</v>
      </c>
      <c r="F32" s="265"/>
    </row>
    <row r="33" spans="1:6" s="95" customFormat="1" ht="15.75" customHeight="1">
      <c r="A33" s="265"/>
      <c r="B33" s="167" t="s">
        <v>166</v>
      </c>
      <c r="C33" s="167"/>
      <c r="D33" s="380">
        <v>829717165.0200005</v>
      </c>
      <c r="E33" s="381">
        <v>551952554.9000002</v>
      </c>
      <c r="F33" s="265"/>
    </row>
    <row r="34" spans="1:6" s="95" customFormat="1" ht="12.75" customHeight="1">
      <c r="A34" s="265"/>
      <c r="B34" s="167"/>
      <c r="C34" s="167"/>
      <c r="D34" s="380"/>
      <c r="E34" s="380"/>
      <c r="F34" s="265"/>
    </row>
    <row r="35" spans="1:6" s="95" customFormat="1" ht="18" customHeight="1">
      <c r="A35" s="265"/>
      <c r="B35" s="172" t="s">
        <v>113</v>
      </c>
      <c r="C35" s="172"/>
      <c r="D35" s="384">
        <f>D28+D30</f>
        <v>-568656696.9899995</v>
      </c>
      <c r="E35" s="384">
        <f>E28+E30</f>
        <v>-156844377.67999983</v>
      </c>
      <c r="F35" s="265"/>
    </row>
    <row r="36" spans="1:6" s="95" customFormat="1" ht="12.75" customHeight="1">
      <c r="A36" s="265"/>
      <c r="B36" s="167"/>
      <c r="C36" s="167"/>
      <c r="D36" s="380"/>
      <c r="E36" s="380"/>
      <c r="F36" s="265"/>
    </row>
    <row r="37" spans="1:8" s="95" customFormat="1" ht="18" customHeight="1">
      <c r="A37" s="265"/>
      <c r="B37" s="172" t="s">
        <v>252</v>
      </c>
      <c r="C37" s="172"/>
      <c r="D37" s="384">
        <f>D38+D42+D46+D50</f>
        <v>-568656696.9899997</v>
      </c>
      <c r="E37" s="384">
        <f>E38+E42+E46+E50</f>
        <v>-156844377.6799997</v>
      </c>
      <c r="F37" s="265"/>
      <c r="H37" s="173"/>
    </row>
    <row r="38" spans="1:6" s="95" customFormat="1" ht="15.75" customHeight="1">
      <c r="A38" s="265"/>
      <c r="B38" s="169" t="s">
        <v>114</v>
      </c>
      <c r="C38" s="169"/>
      <c r="D38" s="379">
        <f>SUM(D39:D41)</f>
        <v>414635326.0299999</v>
      </c>
      <c r="E38" s="379">
        <f>SUM(E39:E41)</f>
        <v>390036794.2200001</v>
      </c>
      <c r="F38" s="265"/>
    </row>
    <row r="39" spans="1:6" s="95" customFormat="1" ht="15.75" customHeight="1">
      <c r="A39" s="265"/>
      <c r="B39" s="167" t="s">
        <v>170</v>
      </c>
      <c r="C39" s="167"/>
      <c r="D39" s="380">
        <v>370578166.4599999</v>
      </c>
      <c r="E39" s="381">
        <v>346566803.63000005</v>
      </c>
      <c r="F39" s="265"/>
    </row>
    <row r="40" spans="1:8" s="95" customFormat="1" ht="15.75" customHeight="1">
      <c r="A40" s="265"/>
      <c r="B40" s="167" t="s">
        <v>171</v>
      </c>
      <c r="C40" s="167"/>
      <c r="D40" s="380">
        <v>19517848.490000002</v>
      </c>
      <c r="E40" s="381">
        <v>18662874.04</v>
      </c>
      <c r="F40" s="265"/>
      <c r="H40" s="174"/>
    </row>
    <row r="41" spans="1:6" s="95" customFormat="1" ht="15.75" customHeight="1">
      <c r="A41" s="265"/>
      <c r="B41" s="167" t="s">
        <v>172</v>
      </c>
      <c r="C41" s="167"/>
      <c r="D41" s="380">
        <v>24539311.08</v>
      </c>
      <c r="E41" s="381">
        <v>24807116.55</v>
      </c>
      <c r="F41" s="265"/>
    </row>
    <row r="42" spans="1:6" s="95" customFormat="1" ht="15.75" customHeight="1">
      <c r="A42" s="265"/>
      <c r="B42" s="169" t="s">
        <v>115</v>
      </c>
      <c r="C42" s="169"/>
      <c r="D42" s="379">
        <f>SUM(D43:D45)</f>
        <v>69717109.08</v>
      </c>
      <c r="E42" s="379">
        <f>SUM(E43:E45)</f>
        <v>62799080.720000006</v>
      </c>
      <c r="F42" s="265"/>
    </row>
    <row r="43" spans="1:6" s="95" customFormat="1" ht="15.75" customHeight="1">
      <c r="A43" s="265"/>
      <c r="B43" s="167" t="s">
        <v>173</v>
      </c>
      <c r="C43" s="167"/>
      <c r="D43" s="380">
        <v>69425966.61</v>
      </c>
      <c r="E43" s="381">
        <v>62539049.67</v>
      </c>
      <c r="F43" s="265"/>
    </row>
    <row r="44" spans="1:6" s="95" customFormat="1" ht="15.75" customHeight="1">
      <c r="A44" s="265"/>
      <c r="B44" s="167" t="s">
        <v>174</v>
      </c>
      <c r="C44" s="167"/>
      <c r="D44" s="380">
        <v>261738.19000000003</v>
      </c>
      <c r="E44" s="381">
        <v>225574.59999999998</v>
      </c>
      <c r="F44" s="265"/>
    </row>
    <row r="45" spans="1:6" s="95" customFormat="1" ht="15.75" customHeight="1">
      <c r="A45" s="265"/>
      <c r="B45" s="167" t="s">
        <v>175</v>
      </c>
      <c r="C45" s="167"/>
      <c r="D45" s="380">
        <v>29404.279999999995</v>
      </c>
      <c r="E45" s="381">
        <v>34456.450000000004</v>
      </c>
      <c r="F45" s="265"/>
    </row>
    <row r="46" spans="1:6" s="95" customFormat="1" ht="15.75" customHeight="1">
      <c r="A46" s="265"/>
      <c r="B46" s="169" t="s">
        <v>116</v>
      </c>
      <c r="C46" s="169"/>
      <c r="D46" s="379">
        <f>SUM(D47:D49)</f>
        <v>2489683.9999999995</v>
      </c>
      <c r="E46" s="379">
        <f>SUM(E47:E49)</f>
        <v>5579208.84</v>
      </c>
      <c r="F46" s="265"/>
    </row>
    <row r="47" spans="1:6" s="95" customFormat="1" ht="15.75" customHeight="1">
      <c r="A47" s="265"/>
      <c r="B47" s="167" t="s">
        <v>164</v>
      </c>
      <c r="C47" s="167"/>
      <c r="D47" s="380">
        <v>2489683.9999999995</v>
      </c>
      <c r="E47" s="381">
        <v>5579208.84</v>
      </c>
      <c r="F47" s="265"/>
    </row>
    <row r="48" spans="1:6" s="95" customFormat="1" ht="15.75" customHeight="1" hidden="1">
      <c r="A48" s="265"/>
      <c r="B48" s="167" t="s">
        <v>165</v>
      </c>
      <c r="C48" s="167"/>
      <c r="D48" s="380">
        <v>0</v>
      </c>
      <c r="E48" s="380">
        <v>0</v>
      </c>
      <c r="F48" s="265"/>
    </row>
    <row r="49" spans="1:6" s="95" customFormat="1" ht="15.75" customHeight="1" hidden="1">
      <c r="A49" s="265"/>
      <c r="B49" s="167" t="s">
        <v>166</v>
      </c>
      <c r="C49" s="167"/>
      <c r="D49" s="380">
        <v>0</v>
      </c>
      <c r="E49" s="380">
        <v>0</v>
      </c>
      <c r="F49" s="265"/>
    </row>
    <row r="50" spans="1:6" s="95" customFormat="1" ht="15.75" customHeight="1">
      <c r="A50" s="265"/>
      <c r="B50" s="169" t="s">
        <v>117</v>
      </c>
      <c r="C50" s="169"/>
      <c r="D50" s="379">
        <f>SUM(D51:D54)</f>
        <v>-1055498816.0999995</v>
      </c>
      <c r="E50" s="379">
        <f>SUM(E51:E54)</f>
        <v>-615259461.4599998</v>
      </c>
      <c r="F50" s="265"/>
    </row>
    <row r="51" spans="1:6" s="95" customFormat="1" ht="15.75" customHeight="1" hidden="1">
      <c r="A51" s="265"/>
      <c r="B51" s="167" t="s">
        <v>167</v>
      </c>
      <c r="C51" s="167"/>
      <c r="D51" s="380">
        <v>0</v>
      </c>
      <c r="E51" s="380">
        <v>0</v>
      </c>
      <c r="F51" s="265"/>
    </row>
    <row r="52" spans="1:6" s="95" customFormat="1" ht="15.75" customHeight="1" hidden="1">
      <c r="A52" s="265"/>
      <c r="B52" s="167" t="s">
        <v>168</v>
      </c>
      <c r="C52" s="167"/>
      <c r="D52" s="380">
        <v>0</v>
      </c>
      <c r="E52" s="380">
        <v>0</v>
      </c>
      <c r="F52" s="265"/>
    </row>
    <row r="53" spans="1:6" s="95" customFormat="1" ht="15.75" customHeight="1">
      <c r="A53" s="265"/>
      <c r="B53" s="386" t="s">
        <v>169</v>
      </c>
      <c r="C53" s="386"/>
      <c r="D53" s="387">
        <v>-1055498816.0999995</v>
      </c>
      <c r="E53" s="388">
        <v>-615259461.4599998</v>
      </c>
      <c r="F53" s="265"/>
    </row>
    <row r="54" spans="2:5" s="95" customFormat="1" ht="15.75" customHeight="1" hidden="1">
      <c r="B54" s="175" t="s">
        <v>118</v>
      </c>
      <c r="C54" s="175"/>
      <c r="D54" s="176">
        <v>0</v>
      </c>
      <c r="E54" s="176">
        <v>0</v>
      </c>
    </row>
    <row r="55" spans="2:6" ht="15.75" customHeight="1">
      <c r="B55" s="177"/>
      <c r="C55" s="177"/>
      <c r="D55" s="95"/>
      <c r="E55" s="95"/>
      <c r="F55" s="100"/>
    </row>
    <row r="56" spans="2:7" ht="19.5" customHeight="1">
      <c r="B56" s="261" t="s">
        <v>159</v>
      </c>
      <c r="C56" s="402" t="s">
        <v>215</v>
      </c>
      <c r="D56" s="402"/>
      <c r="E56" s="402"/>
      <c r="F56" s="273"/>
      <c r="G56" s="273"/>
    </row>
    <row r="57" spans="2:7" ht="15" customHeight="1">
      <c r="B57" s="138" t="s">
        <v>155</v>
      </c>
      <c r="C57" s="439" t="s">
        <v>212</v>
      </c>
      <c r="D57" s="439"/>
      <c r="E57" s="439"/>
      <c r="F57" s="260"/>
      <c r="G57" s="260"/>
    </row>
    <row r="58" spans="2:7" ht="15" customHeight="1">
      <c r="B58" s="138" t="s">
        <v>157</v>
      </c>
      <c r="C58" s="409" t="s">
        <v>216</v>
      </c>
      <c r="D58" s="409"/>
      <c r="E58" s="409"/>
      <c r="F58" s="272"/>
      <c r="G58" s="272"/>
    </row>
    <row r="59" spans="2:7" ht="15" customHeight="1">
      <c r="B59" s="153"/>
      <c r="C59" s="116"/>
      <c r="D59" s="116"/>
      <c r="E59" s="116"/>
      <c r="F59" s="260"/>
      <c r="G59" s="116"/>
    </row>
    <row r="60" spans="2:7" ht="15" customHeight="1">
      <c r="B60" s="266"/>
      <c r="C60" s="265"/>
      <c r="D60" s="265"/>
      <c r="E60" s="159"/>
      <c r="F60" s="266"/>
      <c r="G60" s="265"/>
    </row>
    <row r="61" spans="2:7" ht="15" customHeight="1">
      <c r="B61" s="251" t="s">
        <v>217</v>
      </c>
      <c r="C61" s="156"/>
      <c r="D61" s="274" t="s">
        <v>94</v>
      </c>
      <c r="E61" s="274"/>
      <c r="F61" s="274"/>
      <c r="G61" s="274"/>
    </row>
    <row r="62" spans="2:7" ht="15" customHeight="1">
      <c r="B62" s="271" t="s">
        <v>259</v>
      </c>
      <c r="C62" s="439" t="s">
        <v>206</v>
      </c>
      <c r="D62" s="439"/>
      <c r="E62" s="439"/>
      <c r="F62" s="260"/>
      <c r="G62" s="260"/>
    </row>
    <row r="63" spans="2:7" ht="15" customHeight="1">
      <c r="B63" s="149" t="s">
        <v>218</v>
      </c>
      <c r="C63" s="405" t="s">
        <v>95</v>
      </c>
      <c r="D63" s="405"/>
      <c r="E63" s="405"/>
      <c r="F63" s="154"/>
      <c r="G63" s="154"/>
    </row>
    <row r="64" spans="2:7" ht="15" customHeight="1">
      <c r="B64" s="148"/>
      <c r="C64" s="148"/>
      <c r="D64" s="148"/>
      <c r="E64" s="148"/>
      <c r="F64" s="42"/>
      <c r="G64" s="265"/>
    </row>
    <row r="65" spans="2:7" ht="15" customHeight="1">
      <c r="B65" s="390" t="s">
        <v>198</v>
      </c>
      <c r="C65" s="390"/>
      <c r="D65" s="390"/>
      <c r="E65" s="390"/>
      <c r="F65" s="390"/>
      <c r="G65" s="156"/>
    </row>
    <row r="66" spans="1:7" ht="15" customHeight="1">
      <c r="A66" s="438" t="s">
        <v>200</v>
      </c>
      <c r="B66" s="438"/>
      <c r="C66" s="438"/>
      <c r="D66" s="438"/>
      <c r="E66" s="438"/>
      <c r="F66" s="271"/>
      <c r="G66" s="271"/>
    </row>
    <row r="67" spans="1:7" ht="15" customHeight="1">
      <c r="A67" s="409" t="s">
        <v>199</v>
      </c>
      <c r="B67" s="409"/>
      <c r="C67" s="409"/>
      <c r="D67" s="409"/>
      <c r="E67" s="409"/>
      <c r="F67" s="272"/>
      <c r="G67" s="272"/>
    </row>
    <row r="68" spans="4:5" ht="11.25">
      <c r="D68" s="104"/>
      <c r="E68" s="104"/>
    </row>
    <row r="69" spans="4:5" ht="11.25">
      <c r="D69" s="104"/>
      <c r="E69" s="104"/>
    </row>
    <row r="70" spans="4:10" ht="15">
      <c r="D70" s="104"/>
      <c r="H70" s="424"/>
      <c r="I70" s="424"/>
      <c r="J70" s="424"/>
    </row>
    <row r="71" spans="4:10" ht="15">
      <c r="D71" s="104"/>
      <c r="H71" s="424"/>
      <c r="I71" s="424"/>
      <c r="J71" s="424"/>
    </row>
    <row r="72" spans="8:10" ht="15">
      <c r="H72" s="424"/>
      <c r="I72" s="424"/>
      <c r="J72" s="424"/>
    </row>
    <row r="115" ht="6" customHeight="1"/>
    <row r="132" ht="11.25">
      <c r="F132" s="105"/>
    </row>
    <row r="134" ht="2.25" customHeight="1"/>
    <row r="153" ht="0.75" customHeight="1"/>
  </sheetData>
  <sheetProtection/>
  <mergeCells count="17">
    <mergeCell ref="C62:E62"/>
    <mergeCell ref="C63:E63"/>
    <mergeCell ref="H71:J71"/>
    <mergeCell ref="H72:J72"/>
    <mergeCell ref="H70:J70"/>
    <mergeCell ref="A67:E67"/>
    <mergeCell ref="A66:E66"/>
    <mergeCell ref="B65:F65"/>
    <mergeCell ref="C56:E56"/>
    <mergeCell ref="C57:E57"/>
    <mergeCell ref="C58:E58"/>
    <mergeCell ref="B2:E2"/>
    <mergeCell ref="B3:E3"/>
    <mergeCell ref="B4:E4"/>
    <mergeCell ref="B6:E6"/>
    <mergeCell ref="B7:E7"/>
    <mergeCell ref="B8:E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2"/>
  <rowBreaks count="1" manualBreakCount="1">
    <brk id="6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BALA02</dc:title>
  <dc:subject>PLANILHA BALANCETE</dc:subject>
  <dc:creator>MODELO</dc:creator>
  <cp:keywords/>
  <dc:description/>
  <cp:lastModifiedBy>Julianna Baia Pio de Lima</cp:lastModifiedBy>
  <cp:lastPrinted>2023-11-28T13:52:23Z</cp:lastPrinted>
  <dcterms:created xsi:type="dcterms:W3CDTF">2001-06-22T17:06:04Z</dcterms:created>
  <dcterms:modified xsi:type="dcterms:W3CDTF">2023-12-21T19:40:31Z</dcterms:modified>
  <cp:category/>
  <cp:version/>
  <cp:contentType/>
  <cp:contentStatus/>
</cp:coreProperties>
</file>